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kyny pro vyplnění" sheetId="1" state="visible" r:id="rId2"/>
    <sheet name="Stavba" sheetId="2" state="visible" r:id="rId3"/>
    <sheet name="VzorPolozky" sheetId="3" state="hidden" r:id="rId4"/>
    <sheet name="21 1 Pol" sheetId="4" state="visible" r:id="rId5"/>
  </sheets>
  <externalReferences>
    <externalReference r:id="rId6"/>
  </externalReferences>
  <definedNames>
    <definedName function="false" hidden="false" localSheetId="3" name="_xlnm.Print_Area" vbProcedure="false">'21 1 Pol'!$A$1:$Y$205</definedName>
    <definedName function="false" hidden="false" localSheetId="3" name="_xlnm.Print_Titles" vbProcedure="false">'21 1 Pol'!$1:$7</definedName>
    <definedName function="false" hidden="false" localSheetId="1" name="_xlnm.Print_Area" vbProcedure="false">Stavba!$A$1:$J$63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Stavba!$H$43</definedName>
    <definedName function="false" hidden="false" localSheetId="1" name="CenaCelkemVypocet" vbProcedure="false">Stavba!$I$43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Stavba!$F$43</definedName>
    <definedName function="false" hidden="false" localSheetId="1" name="ZakladDPHZaklVypocet" vbProcedure="false">Stavba!$G$43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<sst xmlns="http://schemas.openxmlformats.org/spreadsheetml/2006/main" count="980" uniqueCount="353">
  <si>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</si>
  <si>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</si>
  <si>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</si>
  <si>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Soupis stavebních prací, dodávek a služeb</t>
  </si>
  <si>
    <t xml:space="preserve">Stavba:</t>
  </si>
  <si>
    <t xml:space="preserve">6</t>
  </si>
  <si>
    <t xml:space="preserve">Oprava střechy</t>
  </si>
  <si>
    <t xml:space="preserve">Objekt:</t>
  </si>
  <si>
    <t xml:space="preserve">21</t>
  </si>
  <si>
    <t xml:space="preserve">Technická pomoc - lokální oprava střešního pláště</t>
  </si>
  <si>
    <t xml:space="preserve">Rozpočet:</t>
  </si>
  <si>
    <t xml:space="preserve">1</t>
  </si>
  <si>
    <t xml:space="preserve">Administrativní objekt</t>
  </si>
  <si>
    <t xml:space="preserve">Zadavatel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</si>
  <si>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</si>
  <si>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</si>
  <si>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</si>
  <si>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</si>
  <si>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</si>
  <si>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</si>
  <si>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</si>
  <si>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</si>
  <si>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</si>
  <si>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</si>
  <si>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</si>
  <si>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</si>
  <si>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</si>
  <si>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</si>
  <si>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</si>
  <si>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</si>
  <si>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</si>
  <si>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</si>
  <si>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</si>
  <si>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</si>
  <si>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</si>
  <si>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</si>
  <si>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</si>
  <si>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</si>
  <si>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</si>
  <si>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</si>
  <si>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</si>
  <si>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</si>
  <si>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</si>
  <si>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</si>
  <si>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</si>
  <si>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</si>
  <si>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</si>
  <si>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</si>
  <si>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</si>
  <si>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Stavební objekt</t>
  </si>
  <si>
    <t xml:space="preserve">Celkem za stavbu</t>
  </si>
  <si>
    <t xml:space="preserve">#POPS</t>
  </si>
  <si>
    <t xml:space="preserve">Popis stavby: 6 - Oprava střechy</t>
  </si>
  <si>
    <t xml:space="preserve">#POPO</t>
  </si>
  <si>
    <t xml:space="preserve">Popis objektu: 21 - Technická pomoc - lokální oprava střešního pláště</t>
  </si>
  <si>
    <t xml:space="preserve">#POPR</t>
  </si>
  <si>
    <t xml:space="preserve">Popis rozpočtu: 1 - Administrativní objekt</t>
  </si>
  <si>
    <t xml:space="preserve">Rekapitulace dílů</t>
  </si>
  <si>
    <t xml:space="preserve">Typ dílu</t>
  </si>
  <si>
    <t xml:space="preserve">94</t>
  </si>
  <si>
    <t xml:space="preserve">Lešení a stavební výtahy</t>
  </si>
  <si>
    <t xml:space="preserve">95</t>
  </si>
  <si>
    <t xml:space="preserve">Dokončovací konstrukce na pozemních stavbách</t>
  </si>
  <si>
    <t xml:space="preserve">99</t>
  </si>
  <si>
    <t xml:space="preserve">Staveništní přesun hmot</t>
  </si>
  <si>
    <t xml:space="preserve">712</t>
  </si>
  <si>
    <t xml:space="preserve">Povlakové krytiny</t>
  </si>
  <si>
    <t xml:space="preserve">713</t>
  </si>
  <si>
    <t xml:space="preserve">Izolace tepelné</t>
  </si>
  <si>
    <t xml:space="preserve">763</t>
  </si>
  <si>
    <t xml:space="preserve">Dřevostavby</t>
  </si>
  <si>
    <t xml:space="preserve">764</t>
  </si>
  <si>
    <t xml:space="preserve">Konstrukce klempířské</t>
  </si>
  <si>
    <t xml:space="preserve">M21</t>
  </si>
  <si>
    <t xml:space="preserve">Elektromontáže</t>
  </si>
  <si>
    <t xml:space="preserve">D96</t>
  </si>
  <si>
    <t xml:space="preserve">Přesuny suti a vybouraných hmot</t>
  </si>
  <si>
    <t xml:space="preserve">PSU</t>
  </si>
  <si>
    <t xml:space="preserve">Položkový rozpočet </t>
  </si>
  <si>
    <t xml:space="preserve">S:</t>
  </si>
  <si>
    <t xml:space="preserve">O:</t>
  </si>
  <si>
    <t xml:space="preserve">R:</t>
  </si>
  <si>
    <t xml:space="preserve">Položkový soupis prací a dodávek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</si>
  <si>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</si>
  <si>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</si>
  <si>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</si>
  <si>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</si>
  <si>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</si>
  <si>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</si>
  <si>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</si>
  <si>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</si>
  <si>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</si>
  <si>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</si>
  <si>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</si>
  <si>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</si>
  <si>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</si>
  <si>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</si>
  <si>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</si>
  <si>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</si>
  <si>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</si>
  <si>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</si>
  <si>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</si>
  <si>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</si>
  <si>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</si>
  <si>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</si>
  <si>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</si>
  <si>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</si>
  <si>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</si>
  <si>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</si>
  <si>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</si>
  <si>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Stav položky</t>
  </si>
  <si>
    <t xml:space="preserve">Díl:</t>
  </si>
  <si>
    <t xml:space="preserve">DIL</t>
  </si>
  <si>
    <t xml:space="preserve">941941031R00</t>
  </si>
  <si>
    <t xml:space="preserve">Montáž lešení lehkého pracovního řadového s podlahami šířky od 0,80 do 1,00 m, výšky do 10 m</t>
  </si>
  <si>
    <t xml:space="preserve">m2</t>
  </si>
  <si>
    <t xml:space="preserve">800-3</t>
  </si>
  <si>
    <t xml:space="preserve">RTS 22/ II</t>
  </si>
  <si>
    <t xml:space="preserve">Práce</t>
  </si>
  <si>
    <t xml:space="preserve">Běžná</t>
  </si>
  <si>
    <t xml:space="preserve">POL1_</t>
  </si>
  <si>
    <t xml:space="preserve">včetně kotvení</t>
  </si>
  <si>
    <t xml:space="preserve">SPI</t>
  </si>
  <si>
    <t xml:space="preserve">Včetně kotvení lešení.</t>
  </si>
  <si>
    <t xml:space="preserve">POP</t>
  </si>
  <si>
    <t xml:space="preserve">15,1*12,45+9*(19,34+6,06+0,3*2)</t>
  </si>
  <si>
    <t xml:space="preserve">VV</t>
  </si>
  <si>
    <t xml:space="preserve">4,5*36,25</t>
  </si>
  <si>
    <t xml:space="preserve">941941191R00</t>
  </si>
  <si>
    <t xml:space="preserve">Montáž lešení lehkého pracovního řadového s podlahami příplatek za každý další i započatý měsíc použití lešení  šířky šířky od 0,80 do 1,00 m a výšky do 10 m</t>
  </si>
  <si>
    <t xml:space="preserve">Odkaz na mn. položky pořadí 1 : 585,12000</t>
  </si>
  <si>
    <t xml:space="preserve">941941831R00</t>
  </si>
  <si>
    <t xml:space="preserve">Demontáž lešení lehkého řadového s podlahami šířky od 0,8 do 1 m, výšky do 10 m</t>
  </si>
  <si>
    <t xml:space="preserve">9454211a</t>
  </si>
  <si>
    <t xml:space="preserve">Mobilní jeřáb na automobilovém podvozku včetně obsluhy, max. vyložení 0,6 t/50 m</t>
  </si>
  <si>
    <t xml:space="preserve">hod</t>
  </si>
  <si>
    <t xml:space="preserve">Vlastní</t>
  </si>
  <si>
    <t xml:space="preserve">Indiv</t>
  </si>
  <si>
    <t xml:space="preserve">POL1_1</t>
  </si>
  <si>
    <t xml:space="preserve">95001</t>
  </si>
  <si>
    <t xml:space="preserve">Opakované provizorní zajištění střešního proti zatečení (pomocná dřevěná konstrukce + plachta), po celou dobu provádění stavebních prací</t>
  </si>
  <si>
    <t xml:space="preserve">kpl</t>
  </si>
  <si>
    <t xml:space="preserve">999281111R00</t>
  </si>
  <si>
    <t xml:space="preserve">Přesun hmot pro opravy a údržbu objektů pro opravy a údržbu dosavadních objektů včetně vnějších plášťů  výšky do 25 m,  </t>
  </si>
  <si>
    <t xml:space="preserve">t</t>
  </si>
  <si>
    <t xml:space="preserve">801-4</t>
  </si>
  <si>
    <t xml:space="preserve">Přesun hmot</t>
  </si>
  <si>
    <t xml:space="preserve">POL7_</t>
  </si>
  <si>
    <t xml:space="preserve">oborů 801, 803, 811 a 812</t>
  </si>
  <si>
    <t xml:space="preserve">712300832RT3</t>
  </si>
  <si>
    <t xml:space="preserve">Odstranění povlakové krytiny a mechu na střechách plochých do 10° povlakové krytiny  dvouvrstvé, z ploch jednotlivě přes 20 m</t>
  </si>
  <si>
    <t xml:space="preserve">800-711</t>
  </si>
  <si>
    <t xml:space="preserve">S1 : 36,25*2+5,1*0,4</t>
  </si>
  <si>
    <t xml:space="preserve">detail A : 0,1*(2+2,4)</t>
  </si>
  <si>
    <t xml:space="preserve">S2 : 2*(12,45+19,34+6,06)</t>
  </si>
  <si>
    <t xml:space="preserve">detail A : 2*0,1</t>
  </si>
  <si>
    <t xml:space="preserve">detail B : 2*0,1</t>
  </si>
  <si>
    <t xml:space="preserve">detail C : 2*0,1*2</t>
  </si>
  <si>
    <t xml:space="preserve">712311106RZ4</t>
  </si>
  <si>
    <t xml:space="preserve">Povlakové krytiny střech do 10° za studena asfaltovou penetrační suspenzí, včetně dodávky emulze 0,4 kg/m2, Hmota nátěrová asfaltová; typ: penetrace; funkce: zpevnění povrchu; vrstva: podkladní; exteriér; podklad: kov, beton, keramika, minerální; barva: h...</t>
  </si>
  <si>
    <t xml:space="preserve">712341559RT1</t>
  </si>
  <si>
    <t xml:space="preserve">Povlakové krytiny střech do 10° pásy přitavením v celé ploše, 1 vrstva, bez dodávky pásu</t>
  </si>
  <si>
    <t xml:space="preserve">POL1_7</t>
  </si>
  <si>
    <t xml:space="preserve">S1 : (36,25*2+5,1*0,4)*1,1</t>
  </si>
  <si>
    <t xml:space="preserve">detail A : 0,1*(2+2,4)*1,1</t>
  </si>
  <si>
    <t xml:space="preserve">S2 : 2*(12,45+19,34+6,06)*1,1</t>
  </si>
  <si>
    <t xml:space="preserve">detail A : 2*0,1*1,1</t>
  </si>
  <si>
    <t xml:space="preserve">detail B : 2*0,1*1,1</t>
  </si>
  <si>
    <t xml:space="preserve">detail C : 2*0,1*2*1,1</t>
  </si>
  <si>
    <t xml:space="preserve">712348105RT3</t>
  </si>
  <si>
    <t xml:space="preserve">Povlakové krytiny střech do 10° pásy přitavením Doplňkové konstrukce k povlakovým krytinám z asfaltových pásů Prostup parozábranou, průměru 110 mm, s manžetou z modifikovaného asfaltového pásu</t>
  </si>
  <si>
    <t xml:space="preserve">kus</t>
  </si>
  <si>
    <t xml:space="preserve">  včetně dodávek výrobků</t>
  </si>
  <si>
    <t xml:space="preserve">ukotvení kotevní desky šrouby, utěsnění kolem prostupu PU pěnou, natavení manžety prostupu k parozábraně</t>
  </si>
  <si>
    <t xml:space="preserve">detail D : 1</t>
  </si>
  <si>
    <t xml:space="preserve">712373111RU1</t>
  </si>
  <si>
    <t xml:space="preserve">Povlakové krytiny střech do 10° termoplasty kotvené do betonu, 6 kotev/m2, pro tl. izolace do 250 mm, bez dodávky fólie,  </t>
  </si>
  <si>
    <t xml:space="preserve">včetně ukotvení k podkladu hmoždinkami, svaření všech spojů a překrytí kotev fólií.</t>
  </si>
  <si>
    <t xml:space="preserve">712378004R00</t>
  </si>
  <si>
    <t xml:space="preserve">Povlakové krytiny střech do 10° termoplasty Doplňkové konstrukce k povlakovým krytinám z fólií závětrná lišta, RŠ 250 mm, z pozinkovaného plechu s povrchovou úpravou PVC, Lišta závětrná</t>
  </si>
  <si>
    <t xml:space="preserve">m</t>
  </si>
  <si>
    <t xml:space="preserve">Úprava délky a připevnění závětrné lišty natloukacími hmoždinkami včetně dodávky lišty.</t>
  </si>
  <si>
    <t xml:space="preserve">K.09 : 2*2</t>
  </si>
  <si>
    <t xml:space="preserve">712378005R00</t>
  </si>
  <si>
    <t xml:space="preserve">Povlakové krytiny střech do 10° termoplasty Doplňkové konstrukce k povlakovým krytinám z fólií stěnová lišta vyhnutá, RŠ 70 mm, z pozinkovaného plechu s povrchovou úpravou PVC, Lišta</t>
  </si>
  <si>
    <t xml:space="preserve">Úprava délky a připevnění stěnové lišty natloukacími hmoždinkami včetně dodávky lišty.</t>
  </si>
  <si>
    <t xml:space="preserve">K.02 : 2+2,4</t>
  </si>
  <si>
    <t xml:space="preserve">2+2*2+2</t>
  </si>
  <si>
    <t xml:space="preserve">712378007R00</t>
  </si>
  <si>
    <t xml:space="preserve">Povlakové krytiny střech do 10° termoplasty Doplňkové konstrukce k povlakovým krytinám z fólií rohová lišta vnitřní, RŠ 100 mm, z pozinkovaného plechu s povrchovou úpravou PVC, Lišta</t>
  </si>
  <si>
    <t xml:space="preserve">Úprava délky a připevnění rohové lišty natloukacími hmoždinkami včetně dodávky lišty.</t>
  </si>
  <si>
    <t xml:space="preserve">K.01 : 2+2,4</t>
  </si>
  <si>
    <t xml:space="preserve">712391171RT1</t>
  </si>
  <si>
    <t xml:space="preserve">Textílie na střechách do 10° podkladní, položení - bez dodávky textílie</t>
  </si>
  <si>
    <t xml:space="preserve">712378002a</t>
  </si>
  <si>
    <t xml:space="preserve">Povlaková krytina střech do 10°, fólie, okapnice VIPLANYL rš 200 mm</t>
  </si>
  <si>
    <t xml:space="preserve">Úprava délky a připevnění okapnice natloukacími hmoždinkami včetně dodávky okapnice.</t>
  </si>
  <si>
    <t xml:space="preserve">K.01 : 31,15+0,4+5,1</t>
  </si>
  <si>
    <t xml:space="preserve">(12,45+19,34+6,06)</t>
  </si>
  <si>
    <t xml:space="preserve">283220012R</t>
  </si>
  <si>
    <t xml:space="preserve">fólie izolační střešní hydroizolační; tloušťka 1,50 mm; plošná hmotnost 1 850 g/m2; PVC-P, PES výztuž; µ = 15 000,0</t>
  </si>
  <si>
    <t xml:space="preserve">SPCM</t>
  </si>
  <si>
    <t xml:space="preserve">Specifikace</t>
  </si>
  <si>
    <t xml:space="preserve">POL3_</t>
  </si>
  <si>
    <t xml:space="preserve">S1 : (36,25*2+5,1*0,4)*1,1*1,05</t>
  </si>
  <si>
    <t xml:space="preserve">detail A : 0,1*(2+2,4)*1,1*1,05</t>
  </si>
  <si>
    <t xml:space="preserve">S2 : 2*(12,45+19,34+6,06)*1,1*1,05</t>
  </si>
  <si>
    <t xml:space="preserve">detail A : 2*0,1*1,1*1,05</t>
  </si>
  <si>
    <t xml:space="preserve">detail B : 2*0,1*1,1*1,05</t>
  </si>
  <si>
    <t xml:space="preserve">detail C : 2*0,1*2*1,1*1,05</t>
  </si>
  <si>
    <t xml:space="preserve">62852265R</t>
  </si>
  <si>
    <t xml:space="preserve">pás izolační z modifikovaného asfaltu natavitelný, mechanicky kotvený; nosná vložka skelná tkanina; horní strana jemný minerální posyp; spodní strana PE fólie; tl. 4,0 mm</t>
  </si>
  <si>
    <t xml:space="preserve">69366198R</t>
  </si>
  <si>
    <t xml:space="preserve">geotextilie PP; funkce separační, ochranná, výztužná, filtrační; plošná hmotnost 300 g/m2; zpevněná oboustranně</t>
  </si>
  <si>
    <t xml:space="preserve">998712203R00</t>
  </si>
  <si>
    <t xml:space="preserve">Přesun hmot pro povlakové krytiny v objektech výšky přes 12 do 24 m</t>
  </si>
  <si>
    <t xml:space="preserve">50 m vodorovně</t>
  </si>
  <si>
    <t xml:space="preserve">713104312R00</t>
  </si>
  <si>
    <t xml:space="preserve">Odstranění tepelné izolace z desek, lamel, rohoží, pásů a foukané izolace plochých střech, přilepené k podkladu, z desek z expandovaného polystyrenu, tloušťky od 100 mm do 200 mm</t>
  </si>
  <si>
    <t xml:space="preserve">800-713</t>
  </si>
  <si>
    <t xml:space="preserve">713141326R00</t>
  </si>
  <si>
    <t xml:space="preserve">Montáž tepelné izolace plochých střech dvouvrstvé, tloušťky do 250 mm na kotvy</t>
  </si>
  <si>
    <t xml:space="preserve">28375704R</t>
  </si>
  <si>
    <t xml:space="preserve">deska izolační stabilizovaná; pěnový polystyren; rovná hrana; součinitel tepelné vodivosti 0,037 W/mK; obj. hmotnost 20,00 kg/m3</t>
  </si>
  <si>
    <t xml:space="preserve">m3</t>
  </si>
  <si>
    <t xml:space="preserve">POL3_1</t>
  </si>
  <si>
    <t xml:space="preserve">S1 : (36,25*2+5,1*0,4)*0,15*1,05</t>
  </si>
  <si>
    <t xml:space="preserve">28375971R</t>
  </si>
  <si>
    <t xml:space="preserve">deska spádová, klín EPS 100; pěnový polystyren; součinitel tepelné vodivosti 0,037 W/mK</t>
  </si>
  <si>
    <t xml:space="preserve">S1 : (36,25*2+5,1*0,4)*0,04*1,05</t>
  </si>
  <si>
    <t xml:space="preserve">Odkaz na mn. položky pořadí 25 : 3,67277*-1</t>
  </si>
  <si>
    <t xml:space="preserve">S2 : 2*(12,45+19,34+6,06)*0,13*1,05</t>
  </si>
  <si>
    <t xml:space="preserve">28375972R</t>
  </si>
  <si>
    <t xml:space="preserve">deska spádová, klín EPS 150; pěnový polystyren; součinitel tepelné vodivosti 0,035 W/mK</t>
  </si>
  <si>
    <t xml:space="preserve">detail E : (31,15*0,45+5,1*0,85)*0,05*1,05</t>
  </si>
  <si>
    <t xml:space="preserve">detail G : 0,3*2*2*0,1*1,05</t>
  </si>
  <si>
    <t xml:space="preserve">detail F : 0,5*0,13*(12,45+19,34+6,06)*1,05</t>
  </si>
  <si>
    <t xml:space="preserve">998713203R00</t>
  </si>
  <si>
    <t xml:space="preserve">Přesun hmot pro izolace tepelné v objektech výšky do 24 m</t>
  </si>
  <si>
    <t xml:space="preserve">763611132R00</t>
  </si>
  <si>
    <t xml:space="preserve">Montáž bednění střech, z desek tl. do 18 mm, na P+D, šroubováním</t>
  </si>
  <si>
    <t xml:space="preserve">800-763</t>
  </si>
  <si>
    <t xml:space="preserve">vč. dodávky a montáže spojovacího materiálu</t>
  </si>
  <si>
    <t xml:space="preserve">detail E : (31,15*0,45+5,1*0,85)</t>
  </si>
  <si>
    <t xml:space="preserve">detail F : 0,5*(12,45+19,34+6,06)</t>
  </si>
  <si>
    <t xml:space="preserve">763611232R00</t>
  </si>
  <si>
    <t xml:space="preserve">Montáž bednění střech, z desek tl. nad 18 mm, na P+D, šroubováním</t>
  </si>
  <si>
    <t xml:space="preserve">detail G : 0,5*2*2</t>
  </si>
  <si>
    <t xml:space="preserve">606233002R</t>
  </si>
  <si>
    <t xml:space="preserve">překližka vodovzdorná; BR; jakost S/BB; tl = 9,0 mm; š = 3 000 mm; h = 1 500,0 mm; počet vrstev 7</t>
  </si>
  <si>
    <t xml:space="preserve">Odkaz na mn. položky pořadí 27 : 37,27750*1,05</t>
  </si>
  <si>
    <t xml:space="preserve">606233006R</t>
  </si>
  <si>
    <t xml:space="preserve">překližka vodovzdorná; BR; jakost S/BB; tl = 21,0 mm; š = 3 000 mm; h = 1 500,0 mm; počet vrstev 15</t>
  </si>
  <si>
    <t xml:space="preserve">Odkaz na mn. položky pořadí 28 : 39,27750*1,05</t>
  </si>
  <si>
    <t xml:space="preserve">998763201R00</t>
  </si>
  <si>
    <t xml:space="preserve">Přesun hmot dřevostaveb v objektech výšky do 6 m</t>
  </si>
  <si>
    <t xml:space="preserve">764812330R00</t>
  </si>
  <si>
    <t xml:space="preserve">Oplechování  okapů střech z živičné krytiny, z lakovaného pozinkovaného plechu, rš 330 mm, dodávka a montáž </t>
  </si>
  <si>
    <t xml:space="preserve">800-764</t>
  </si>
  <si>
    <t xml:space="preserve">včetně zhotovení rohů, spojů a dilatací</t>
  </si>
  <si>
    <t xml:space="preserve">K.06 : 31,15+0,4+5,1</t>
  </si>
  <si>
    <t xml:space="preserve">K.04 : 12,45+19,34+6,06</t>
  </si>
  <si>
    <t xml:space="preserve">764813120R00</t>
  </si>
  <si>
    <t xml:space="preserve">Lemování zdí, z lakovaného pozinkovaného plechu, rš 200 mm, dodávka a montáž</t>
  </si>
  <si>
    <t xml:space="preserve">včetně krycí lišty</t>
  </si>
  <si>
    <t xml:space="preserve">K.07 : 12,45+19,34+6,06</t>
  </si>
  <si>
    <t xml:space="preserve">764813330R00</t>
  </si>
  <si>
    <t xml:space="preserve">Lemování na plochých střechách včetně rohů, spojů, lišt a dilatací, z lakovaného pozinkovaného plechu, rš 330 mm, dodávka a montáž</t>
  </si>
  <si>
    <t xml:space="preserve">K.10 : 31,15+0,4+5,1</t>
  </si>
  <si>
    <t xml:space="preserve">12,45+19,34+6,06</t>
  </si>
  <si>
    <t xml:space="preserve">764819214R00</t>
  </si>
  <si>
    <t xml:space="preserve">Odpadní trouby kruhové, průměr 150 mm, z lakovaného pozinkovaného plechu,  , dodávka a montáž</t>
  </si>
  <si>
    <t xml:space="preserve">S1 : 4,5*2</t>
  </si>
  <si>
    <t xml:space="preserve">6,1</t>
  </si>
  <si>
    <t xml:space="preserve">S2 : 9</t>
  </si>
  <si>
    <t xml:space="preserve">764815217R00</t>
  </si>
  <si>
    <t xml:space="preserve">Žlaby podokapní půlkruhové, z lakovaného pozinkovaného plechu, rš 500 mm, dodávka a montáž</t>
  </si>
  <si>
    <t xml:space="preserve">včetně háků, čel, rohů, rovných hrdel a dilatací</t>
  </si>
  <si>
    <t xml:space="preserve">P1 : 31,15+0,4+5,1</t>
  </si>
  <si>
    <t xml:space="preserve">764323830R00</t>
  </si>
  <si>
    <t xml:space="preserve">Demontáž oplechování okapů na střechách s živičnou (fóliovou) krytinou, rš 330 mm,  </t>
  </si>
  <si>
    <t xml:space="preserve">31,15+0,4+5,1+12,45</t>
  </si>
  <si>
    <t xml:space="preserve">19,34+6,06+0,3*2</t>
  </si>
  <si>
    <t xml:space="preserve">764342821R00</t>
  </si>
  <si>
    <t xml:space="preserve">Demontáž ostatních kusových prvků demontáž lemování trub, konzol a držáků s dilatačním kloboučkem  na  hladké a drážkové krytině, průměru přes 75 do 100 mm, sklonu do 30°</t>
  </si>
  <si>
    <t xml:space="preserve">764352820R00</t>
  </si>
  <si>
    <t xml:space="preserve">Demontáž žlabů podokapních půlkruhových rovných, rš 400 a 500 mm, sklonu do 30°</t>
  </si>
  <si>
    <t xml:space="preserve">P1 : 31,15+0,4+5,1+12,45</t>
  </si>
  <si>
    <t xml:space="preserve">P2 : 19,34+6,06+0,3*2</t>
  </si>
  <si>
    <t xml:space="preserve">764391820R00</t>
  </si>
  <si>
    <t xml:space="preserve">Demontáž ostatních prvků střešních závětrné lišty, rš 250 a 330 mm, sklonu do 30°</t>
  </si>
  <si>
    <t xml:space="preserve">2*2</t>
  </si>
  <si>
    <t xml:space="preserve">764454803R00</t>
  </si>
  <si>
    <t xml:space="preserve">Demontáž odpadních trub nebo součástí trub kruhových , o průměru 150 mm</t>
  </si>
  <si>
    <t xml:space="preserve">6,1+9+4,5*2</t>
  </si>
  <si>
    <t xml:space="preserve">76481332a</t>
  </si>
  <si>
    <t xml:space="preserve">Lemování zdí ploch.střech, lak.Pz plech, rš 120 mm</t>
  </si>
  <si>
    <t xml:space="preserve">K.05 : 31,15+0,4+5,1</t>
  </si>
  <si>
    <t xml:space="preserve">76481477a</t>
  </si>
  <si>
    <t xml:space="preserve">Ventilační nástavce,lak.Pz,hladká krytina,D 125 mm</t>
  </si>
  <si>
    <t xml:space="preserve">RTS 21/ I</t>
  </si>
  <si>
    <t xml:space="preserve">76481581a</t>
  </si>
  <si>
    <t xml:space="preserve">Kotlík žlabový oválný z lak. Pz plechu, 500/150 mm</t>
  </si>
  <si>
    <t xml:space="preserve">S1 : 2</t>
  </si>
  <si>
    <t xml:space="preserve">998764203R00</t>
  </si>
  <si>
    <t xml:space="preserve">Přesun hmot pro konstrukce klempířské v objektech výšky do 24 m</t>
  </si>
  <si>
    <t xml:space="preserve">211</t>
  </si>
  <si>
    <t xml:space="preserve">Demontáž stávajicího hromosvodu na objektu</t>
  </si>
  <si>
    <t xml:space="preserve">soub</t>
  </si>
  <si>
    <t xml:space="preserve">212</t>
  </si>
  <si>
    <t xml:space="preserve">Dodávka, montáž a revize nového hromosvodu na objektu</t>
  </si>
  <si>
    <t xml:space="preserve">979990121R00</t>
  </si>
  <si>
    <t xml:space="preserve">Poplatek za skládku za uložení, asfaltové pásy,  , skupina 17 03 02 z Katalogu odpadů</t>
  </si>
  <si>
    <t xml:space="preserve">801-3</t>
  </si>
  <si>
    <t xml:space="preserve">979990141R00</t>
  </si>
  <si>
    <t xml:space="preserve">Poplatek za skládku za uložení, polystyren+omítka,  , skupina 17 06 04 z Katalogu odpadů</t>
  </si>
  <si>
    <t xml:space="preserve">979011111R00</t>
  </si>
  <si>
    <t xml:space="preserve">Svislá doprava suti a vybouraných hmot za prvé podlaží nad nebo pod základním podlažím</t>
  </si>
  <si>
    <t xml:space="preserve">Přesun suti</t>
  </si>
  <si>
    <t xml:space="preserve">POL8_</t>
  </si>
  <si>
    <t xml:space="preserve">979081111R00</t>
  </si>
  <si>
    <t xml:space="preserve">Odvoz suti a vybouraných hmot na skládku do 1 km</t>
  </si>
  <si>
    <t xml:space="preserve">Včetně naložení na dopravní prostředek a složení na skládku, bez poplatku za skládku.</t>
  </si>
  <si>
    <t xml:space="preserve">979081121R00</t>
  </si>
  <si>
    <t xml:space="preserve">Odvoz suti a vybouraných hmot na skládku příplatek za každý další 1 km</t>
  </si>
  <si>
    <t xml:space="preserve">979082111R00</t>
  </si>
  <si>
    <t xml:space="preserve">Vnitrostaveništní doprava suti a vybouraných hmot do 10 m</t>
  </si>
  <si>
    <t xml:space="preserve">979082121R00</t>
  </si>
  <si>
    <t xml:space="preserve">Vnitrostaveništní doprava suti a vybouraných hmot příplatek k ceně za každých dalších 5 m</t>
  </si>
  <si>
    <t xml:space="preserve">005122 R</t>
  </si>
  <si>
    <t xml:space="preserve">Provozní vlivy</t>
  </si>
  <si>
    <t xml:space="preserve">Soubor</t>
  </si>
  <si>
    <t xml:space="preserve">VRN</t>
  </si>
  <si>
    <t xml:space="preserve">POL99_8</t>
  </si>
  <si>
    <t xml:space="preserve"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</si>
  <si>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 xml:space="preserve">004111010R</t>
  </si>
  <si>
    <t xml:space="preserve">Průzkumné práce - odtrhové a výtažné zkoušky montažních kotev</t>
  </si>
  <si>
    <t xml:space="preserve">005113</t>
  </si>
  <si>
    <t xml:space="preserve">Provedení podtlakové zkoušky těsnosti střech</t>
  </si>
  <si>
    <t xml:space="preserve">005114</t>
  </si>
  <si>
    <t xml:space="preserve">Zkouška svařitelnosti PVC-P fólie</t>
  </si>
  <si>
    <t xml:space="preserve">005115</t>
  </si>
  <si>
    <t xml:space="preserve">Vypracování plánu BOZP</t>
  </si>
  <si>
    <t xml:space="preserve">005121 R</t>
  </si>
  <si>
    <t xml:space="preserve">Zařízení staveniště</t>
  </si>
  <si>
    <t xml:space="preserve">POL99_2</t>
  </si>
  <si>
    <t xml:space="preserve">Veškeré náklady spojené s vybudováním, provozem a odstraněním zařízení staveniště.</t>
  </si>
  <si>
    <t xml:space="preserve">005241010R</t>
  </si>
  <si>
    <t xml:space="preserve">Dokumentace skutečného provedení </t>
  </si>
  <si>
    <t xml:space="preserve">POL99_</t>
  </si>
  <si>
    <t xml:space="preserve">Náklady na vyhotovení dokumentace skutečného provedení stavby a její předání objednateli v požadované formě a požadovaném počtu.</t>
  </si>
  <si>
    <t xml:space="preserve">SUM</t>
  </si>
  <si>
    <t xml:space="preserve">END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</si>
</sst>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[$-405]D/M/YYYY"/>
    <numFmt numFmtId="167" formatCode="#,##0.00"/>
    <numFmt numFmtId="168" formatCode="0"/>
    <numFmt numFmtId="169" formatCode="0.00"/>
    <numFmt numFmtId="170" formatCode="#,##0"/>
    <numFmt numFmtId="171" formatCode="#,##0.0"/>
    <numFmt numFmtId="172" formatCode="#,##0.00000"/>
    <numFmt numFmtId="173" formatCode="General"/>
  </numFmts>
  <fonts count="23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8000"/>
      <name val="Arial CE"/>
      <family val="0"/>
      <charset val="238"/>
    </font>
    <font>
      <sz val="8"/>
      <color rgb="FF0000FF"/>
      <name val="Arial CE"/>
      <family val="0"/>
      <charset val="238"/>
    </font>
    <font>
      <sz val="8"/>
      <color rgb="FFFFFFFF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5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6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5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7" fontId="6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5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3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2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21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2" fontId="21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19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3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19" fillId="4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4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5" fillId="3" borderId="25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selection pane="topLeft" activeCell="R16" activeCellId="0" sqref="R16"/>
    </sheetView>
  </sheetViews>
  <sheetFormatPr defaultColWidth="8.6953125" defaultRowHeight="12.75" zeroHeight="false" outlineLevelRow="0" outlineLevelCol="0"/>
  <sheetData>
    <row r="1" customFormat="false" ht="12.75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sheetProtection algorithmName="SHA-512" hashValue="CZKFh2NA6TTCXpuKHYHb3EDJkmPTnrpZXRHEqGxVc/SrDO5R45UZ5jPGITVbdpf1er/TUDwietXprx6HUugPNA==" saltValue="3edcjlPkTcLaKyh/fIWYjw==" spinCount="100000" sheet="true" formatRows="false"/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66FF66"/>
    <pageSetUpPr fitToPage="false"/>
  </sheetPr>
  <dimension ref="A1:O66"/>
  <sheetViews>
    <sheetView showFormulas="false" showGridLines="false" showRowColHeaders="true" showZeros="true" rightToLeft="false" tabSelected="false" showOutlineSymbols="true" defaultGridColor="true" view="pageBreakPreview" topLeftCell="B1" colorId="64" zoomScale="75" zoomScaleNormal="100" zoomScalePageLayoutView="75" workbookViewId="0">
      <selection pane="topLeft" activeCell="I44" activeCellId="0" sqref="I44"/>
    </sheetView>
  </sheetViews>
  <sheetFormatPr defaultColWidth="9.01953125" defaultRowHeight="12.75" zeroHeight="false" outlineLevelRow="0" outlineLevelCol="0"/>
  <cols>
    <col collapsed="false" customWidth="true" hidden="true" outlineLevel="0" max="1" min="1" style="0" width="8.41"/>
    <col collapsed="false" customWidth="true" hidden="false" outlineLevel="0" max="2" min="2" style="0" width="13.43"/>
    <col collapsed="false" customWidth="true" hidden="false" outlineLevel="0" max="3" min="3" style="3" width="7.41"/>
    <col collapsed="false" customWidth="true" hidden="false" outlineLevel="0" max="4" min="4" style="3" width="13.02"/>
    <col collapsed="false" customWidth="true" hidden="false" outlineLevel="0" max="5" min="5" style="3" width="9.71"/>
    <col collapsed="false" customWidth="true" hidden="false" outlineLevel="0" max="6" min="6" style="0" width="11.71"/>
    <col collapsed="false" customWidth="true" hidden="false" outlineLevel="0" max="9" min="7" style="0" width="13.02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false" customHeight="true" outlineLevel="0" collapsed="false">
      <c r="A3" s="6"/>
      <c r="B3" s="12" t="s">
        <v>7</v>
      </c>
      <c r="C3" s="8"/>
      <c r="D3" s="13" t="s">
        <v>8</v>
      </c>
      <c r="E3" s="14" t="s">
        <v>9</v>
      </c>
      <c r="F3" s="14"/>
      <c r="G3" s="14"/>
      <c r="H3" s="14"/>
      <c r="I3" s="14"/>
      <c r="J3" s="14"/>
    </row>
    <row r="4" customFormat="false" ht="23.25" hidden="false" customHeight="true" outlineLevel="0" collapsed="false">
      <c r="A4" s="15" t="n">
        <v>3009</v>
      </c>
      <c r="B4" s="16" t="s">
        <v>10</v>
      </c>
      <c r="C4" s="17"/>
      <c r="D4" s="18" t="s">
        <v>11</v>
      </c>
      <c r="E4" s="19" t="s">
        <v>12</v>
      </c>
      <c r="F4" s="19"/>
      <c r="G4" s="19"/>
      <c r="H4" s="19"/>
      <c r="I4" s="19"/>
      <c r="J4" s="19"/>
    </row>
    <row r="5" customFormat="false" ht="24" hidden="false" customHeight="true" outlineLevel="0" collapsed="false">
      <c r="A5" s="6"/>
      <c r="B5" s="20" t="s">
        <v>13</v>
      </c>
      <c r="D5" s="21"/>
      <c r="E5" s="21"/>
      <c r="F5" s="21"/>
      <c r="G5" s="21"/>
      <c r="H5" s="22" t="s">
        <v>14</v>
      </c>
      <c r="I5" s="23"/>
      <c r="J5" s="24"/>
    </row>
    <row r="6" customFormat="false" ht="15.75" hidden="false" customHeight="true" outlineLevel="0" collapsed="false">
      <c r="A6" s="6"/>
      <c r="B6" s="25"/>
      <c r="C6" s="26"/>
      <c r="D6" s="27"/>
      <c r="E6" s="27"/>
      <c r="F6" s="27"/>
      <c r="G6" s="27"/>
      <c r="H6" s="22" t="s">
        <v>15</v>
      </c>
      <c r="I6" s="23"/>
      <c r="J6" s="24"/>
    </row>
    <row r="7" customFormat="false" ht="15.75" hidden="false" customHeight="true" outlineLevel="0" collapsed="false">
      <c r="A7" s="6"/>
      <c r="B7" s="28"/>
      <c r="C7" s="29"/>
      <c r="D7" s="30"/>
      <c r="E7" s="31"/>
      <c r="F7" s="31"/>
      <c r="G7" s="31"/>
      <c r="H7" s="32"/>
      <c r="I7" s="33"/>
      <c r="J7" s="34"/>
    </row>
    <row r="8" customFormat="false" ht="24" hidden="true" customHeight="true" outlineLevel="0" collapsed="false">
      <c r="A8" s="6"/>
      <c r="B8" s="20" t="s">
        <v>16</v>
      </c>
      <c r="D8" s="35"/>
      <c r="H8" s="22" t="s">
        <v>14</v>
      </c>
      <c r="I8" s="23"/>
      <c r="J8" s="24"/>
    </row>
    <row r="9" customFormat="false" ht="15.75" hidden="true" customHeight="true" outlineLevel="0" collapsed="false">
      <c r="A9" s="6"/>
      <c r="B9" s="6"/>
      <c r="D9" s="35"/>
      <c r="H9" s="22" t="s">
        <v>15</v>
      </c>
      <c r="I9" s="23"/>
      <c r="J9" s="24"/>
    </row>
    <row r="10" customFormat="false" ht="15.75" hidden="true" customHeight="true" outlineLevel="0" collapsed="false">
      <c r="A10" s="6"/>
      <c r="B10" s="36"/>
      <c r="C10" s="29"/>
      <c r="D10" s="30"/>
      <c r="E10" s="37"/>
      <c r="F10" s="32"/>
      <c r="G10" s="38"/>
      <c r="H10" s="38"/>
      <c r="I10" s="39"/>
      <c r="J10" s="34"/>
    </row>
    <row r="11" customFormat="false" ht="24" hidden="false" customHeight="true" outlineLevel="0" collapsed="false">
      <c r="A11" s="6"/>
      <c r="B11" s="20" t="s">
        <v>17</v>
      </c>
      <c r="D11" s="40"/>
      <c r="E11" s="40"/>
      <c r="F11" s="40"/>
      <c r="G11" s="40"/>
      <c r="H11" s="22" t="s">
        <v>14</v>
      </c>
      <c r="I11" s="41"/>
      <c r="J11" s="24"/>
    </row>
    <row r="12" customFormat="false" ht="15.75" hidden="false" customHeight="true" outlineLevel="0" collapsed="false">
      <c r="A12" s="6"/>
      <c r="B12" s="25"/>
      <c r="C12" s="26"/>
      <c r="D12" s="42"/>
      <c r="E12" s="42"/>
      <c r="F12" s="42"/>
      <c r="G12" s="42"/>
      <c r="H12" s="22" t="s">
        <v>15</v>
      </c>
      <c r="I12" s="41"/>
      <c r="J12" s="24"/>
    </row>
    <row r="13" customFormat="false" ht="15.75" hidden="false" customHeight="true" outlineLevel="0" collapsed="false">
      <c r="A13" s="6"/>
      <c r="B13" s="28"/>
      <c r="C13" s="29"/>
      <c r="D13" s="43"/>
      <c r="E13" s="44"/>
      <c r="F13" s="44"/>
      <c r="G13" s="44"/>
      <c r="H13" s="45"/>
      <c r="I13" s="33"/>
      <c r="J13" s="34"/>
    </row>
    <row r="14" customFormat="false" ht="24" hidden="false" customHeight="true" outlineLevel="0" collapsed="false">
      <c r="A14" s="6"/>
      <c r="B14" s="46" t="s">
        <v>18</v>
      </c>
      <c r="C14" s="47"/>
      <c r="D14" s="48"/>
      <c r="E14" s="49"/>
      <c r="F14" s="50"/>
      <c r="G14" s="50"/>
      <c r="H14" s="51"/>
      <c r="I14" s="50"/>
      <c r="J14" s="52"/>
    </row>
    <row r="15" customFormat="false" ht="32.25" hidden="false" customHeight="true" outlineLevel="0" collapsed="false">
      <c r="A15" s="6"/>
      <c r="B15" s="36" t="s">
        <v>19</v>
      </c>
      <c r="C15" s="53"/>
      <c r="D15" s="54"/>
      <c r="E15" s="55"/>
      <c r="F15" s="55"/>
      <c r="G15" s="56"/>
      <c r="H15" s="56"/>
      <c r="I15" s="57" t="s">
        <v>20</v>
      </c>
      <c r="J15" s="57"/>
    </row>
    <row r="16" customFormat="false" ht="23.25" hidden="false" customHeight="true" outlineLevel="0" collapsed="false">
      <c r="A16" s="58" t="s">
        <v>21</v>
      </c>
      <c r="B16" s="59" t="s">
        <v>21</v>
      </c>
      <c r="C16" s="60"/>
      <c r="D16" s="61"/>
      <c r="E16" s="62"/>
      <c r="F16" s="62"/>
      <c r="G16" s="62"/>
      <c r="H16" s="62"/>
      <c r="I16" s="63" t="n">
        <f aca="false">SUMIF(F53:F62,A16,I53:I62)+SUMIF(F53:F62,"PSU",I53:I62)</f>
        <v>0</v>
      </c>
      <c r="J16" s="63"/>
    </row>
    <row r="17" customFormat="false" ht="23.25" hidden="false" customHeight="true" outlineLevel="0" collapsed="false">
      <c r="A17" s="58" t="s">
        <v>22</v>
      </c>
      <c r="B17" s="59" t="s">
        <v>22</v>
      </c>
      <c r="C17" s="60"/>
      <c r="D17" s="61"/>
      <c r="E17" s="62"/>
      <c r="F17" s="62"/>
      <c r="G17" s="62"/>
      <c r="H17" s="62"/>
      <c r="I17" s="63" t="n">
        <f aca="false">SUMIF(F53:F62,A17,I53:I62)</f>
        <v>0</v>
      </c>
      <c r="J17" s="63"/>
    </row>
    <row r="18" customFormat="false" ht="23.25" hidden="false" customHeight="true" outlineLevel="0" collapsed="false">
      <c r="A18" s="58" t="s">
        <v>23</v>
      </c>
      <c r="B18" s="59" t="s">
        <v>23</v>
      </c>
      <c r="C18" s="60"/>
      <c r="D18" s="61"/>
      <c r="E18" s="62"/>
      <c r="F18" s="62"/>
      <c r="G18" s="62"/>
      <c r="H18" s="62"/>
      <c r="I18" s="63" t="n">
        <f aca="false">SUMIF(F53:F62,A18,I53:I62)</f>
        <v>0</v>
      </c>
      <c r="J18" s="63"/>
    </row>
    <row r="19" customFormat="false" ht="23.25" hidden="false" customHeight="true" outlineLevel="0" collapsed="false">
      <c r="A19" s="58" t="s">
        <v>24</v>
      </c>
      <c r="B19" s="59" t="s">
        <v>25</v>
      </c>
      <c r="C19" s="60"/>
      <c r="D19" s="61"/>
      <c r="E19" s="62"/>
      <c r="F19" s="62"/>
      <c r="G19" s="62"/>
      <c r="H19" s="62"/>
      <c r="I19" s="63" t="n">
        <f aca="false">SUMIF(F53:F62,A19,I53:I62)</f>
        <v>0</v>
      </c>
      <c r="J19" s="63"/>
    </row>
    <row r="20" customFormat="false" ht="23.25" hidden="false" customHeight="true" outlineLevel="0" collapsed="false">
      <c r="A20" s="58" t="s">
        <v>26</v>
      </c>
      <c r="B20" s="59" t="s">
        <v>27</v>
      </c>
      <c r="C20" s="60"/>
      <c r="D20" s="61"/>
      <c r="E20" s="62"/>
      <c r="F20" s="62"/>
      <c r="G20" s="62"/>
      <c r="H20" s="62"/>
      <c r="I20" s="63" t="n">
        <f aca="false">SUMIF(F53:F62,A20,I53:I62)</f>
        <v>0</v>
      </c>
      <c r="J20" s="63"/>
    </row>
    <row r="21" customFormat="false" ht="23.25" hidden="false" customHeight="true" outlineLevel="0" collapsed="false">
      <c r="A21" s="6"/>
      <c r="B21" s="64" t="s">
        <v>20</v>
      </c>
      <c r="C21" s="65"/>
      <c r="D21" s="66"/>
      <c r="E21" s="67"/>
      <c r="F21" s="67"/>
      <c r="G21" s="67"/>
      <c r="H21" s="67"/>
      <c r="I21" s="68" t="n">
        <f aca="false">SUM(I16:J20)</f>
        <v>0</v>
      </c>
      <c r="J21" s="68"/>
    </row>
    <row r="22" customFormat="false" ht="33" hidden="false" customHeight="true" outlineLevel="0" collapsed="false">
      <c r="A22" s="6"/>
      <c r="B22" s="69" t="s">
        <v>28</v>
      </c>
      <c r="C22" s="60"/>
      <c r="D22" s="61"/>
      <c r="E22" s="70"/>
      <c r="F22" s="71"/>
      <c r="G22" s="72"/>
      <c r="H22" s="72"/>
      <c r="I22" s="72"/>
      <c r="J22" s="73"/>
    </row>
    <row r="23" customFormat="false" ht="23.25" hidden="false" customHeight="true" outlineLevel="0" collapsed="false">
      <c r="A23" s="6" t="n">
        <f aca="false">ZakladDPHSni*SazbaDPH1/100</f>
        <v>0</v>
      </c>
      <c r="B23" s="59" t="s">
        <v>29</v>
      </c>
      <c r="C23" s="60"/>
      <c r="D23" s="61"/>
      <c r="E23" s="74" t="n">
        <v>15</v>
      </c>
      <c r="F23" s="71" t="s">
        <v>30</v>
      </c>
      <c r="G23" s="75" t="n">
        <f aca="false">ZakladDPHSniVypocet</f>
        <v>0</v>
      </c>
      <c r="H23" s="75"/>
      <c r="I23" s="75"/>
      <c r="J23" s="73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9" t="s">
        <v>31</v>
      </c>
      <c r="C24" s="60"/>
      <c r="D24" s="61"/>
      <c r="E24" s="74" t="n">
        <f aca="false">SazbaDPH1</f>
        <v>15</v>
      </c>
      <c r="F24" s="71" t="s">
        <v>30</v>
      </c>
      <c r="G24" s="76" t="n">
        <f aca="false">A23</f>
        <v>0</v>
      </c>
      <c r="H24" s="76"/>
      <c r="I24" s="76"/>
      <c r="J24" s="73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59" t="s">
        <v>32</v>
      </c>
      <c r="C25" s="60"/>
      <c r="D25" s="61"/>
      <c r="E25" s="74" t="n">
        <v>21</v>
      </c>
      <c r="F25" s="71" t="s">
        <v>30</v>
      </c>
      <c r="G25" s="75" t="n">
        <f aca="false">ZakladDPHZaklVypocet</f>
        <v>0</v>
      </c>
      <c r="H25" s="75"/>
      <c r="I25" s="75"/>
      <c r="J25" s="73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7" t="s">
        <v>33</v>
      </c>
      <c r="C26" s="78"/>
      <c r="D26" s="54"/>
      <c r="E26" s="79" t="n">
        <f aca="false">SazbaDPH2</f>
        <v>21</v>
      </c>
      <c r="F26" s="80" t="s">
        <v>30</v>
      </c>
      <c r="G26" s="81" t="n">
        <f aca="false">A25</f>
        <v>0</v>
      </c>
      <c r="H26" s="81"/>
      <c r="I26" s="81"/>
      <c r="J26" s="82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20" t="s">
        <v>34</v>
      </c>
      <c r="C27" s="83"/>
      <c r="D27" s="84"/>
      <c r="E27" s="83"/>
      <c r="F27" s="85"/>
      <c r="G27" s="86" t="n">
        <f aca="false">CenaCelkem-(ZakladDPHSni+DPHSni+ZakladDPHZakl+DPHZakl)</f>
        <v>0</v>
      </c>
      <c r="H27" s="86"/>
      <c r="I27" s="86"/>
      <c r="J27" s="87" t="str">
        <f aca="false">Mena</f>
        <v>CZK</v>
      </c>
    </row>
    <row r="28" customFormat="false" ht="27.75" hidden="true" customHeight="true" outlineLevel="0" collapsed="false">
      <c r="A28" s="6"/>
      <c r="B28" s="88" t="s">
        <v>35</v>
      </c>
      <c r="C28" s="89"/>
      <c r="D28" s="89"/>
      <c r="E28" s="90"/>
      <c r="F28" s="91"/>
      <c r="G28" s="92" t="n">
        <f aca="false">ZakladDPHSniVypocet+ZakladDPHZaklVypocet</f>
        <v>0</v>
      </c>
      <c r="H28" s="92"/>
      <c r="I28" s="92"/>
      <c r="J28" s="93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8" t="s">
        <v>36</v>
      </c>
      <c r="C29" s="94"/>
      <c r="D29" s="94"/>
      <c r="E29" s="94"/>
      <c r="F29" s="95"/>
      <c r="G29" s="96" t="n">
        <f aca="false">A27</f>
        <v>0</v>
      </c>
      <c r="H29" s="96"/>
      <c r="I29" s="96"/>
      <c r="J29" s="97" t="s">
        <v>37</v>
      </c>
    </row>
    <row r="30" customFormat="false" ht="12.75" hidden="false" customHeight="true" outlineLevel="0" collapsed="false">
      <c r="A30" s="6"/>
      <c r="B30" s="6"/>
      <c r="J30" s="98"/>
    </row>
    <row r="31" customFormat="false" ht="30" hidden="false" customHeight="true" outlineLevel="0" collapsed="false">
      <c r="A31" s="6"/>
      <c r="B31" s="6"/>
      <c r="J31" s="98"/>
    </row>
    <row r="32" customFormat="false" ht="18.75" hidden="false" customHeight="true" outlineLevel="0" collapsed="false">
      <c r="A32" s="6"/>
      <c r="B32" s="99"/>
      <c r="C32" s="100" t="s">
        <v>38</v>
      </c>
      <c r="D32" s="101"/>
      <c r="E32" s="101"/>
      <c r="F32" s="102" t="s">
        <v>39</v>
      </c>
      <c r="G32" s="103"/>
      <c r="H32" s="104"/>
      <c r="I32" s="103"/>
      <c r="J32" s="98"/>
    </row>
    <row r="33" customFormat="false" ht="47.25" hidden="false" customHeight="true" outlineLevel="0" collapsed="false">
      <c r="A33" s="6"/>
      <c r="B33" s="6"/>
      <c r="J33" s="98"/>
    </row>
    <row r="34" s="1" customFormat="true" ht="18.75" hidden="false" customHeight="true" outlineLevel="0" collapsed="false">
      <c r="A34" s="105"/>
      <c r="B34" s="105"/>
      <c r="C34" s="106"/>
      <c r="D34" s="107"/>
      <c r="E34" s="107"/>
      <c r="G34" s="108"/>
      <c r="H34" s="108"/>
      <c r="I34" s="108"/>
      <c r="J34" s="109"/>
    </row>
    <row r="35" customFormat="false" ht="12.75" hidden="false" customHeight="true" outlineLevel="0" collapsed="false">
      <c r="A35" s="6"/>
      <c r="B35" s="6"/>
      <c r="D35" s="110" t="s">
        <v>40</v>
      </c>
      <c r="E35" s="110"/>
      <c r="H35" s="111" t="s">
        <v>41</v>
      </c>
      <c r="J35" s="98"/>
    </row>
    <row r="36" customFormat="false" ht="13.5" hidden="false" customHeight="true" outlineLevel="0" collapsed="false">
      <c r="A36" s="112"/>
      <c r="B36" s="112"/>
      <c r="C36" s="113"/>
      <c r="D36" s="113"/>
      <c r="E36" s="113"/>
      <c r="F36" s="114"/>
      <c r="G36" s="114"/>
      <c r="H36" s="114"/>
      <c r="I36" s="114"/>
      <c r="J36" s="115"/>
    </row>
    <row r="37" customFormat="false" ht="27" hidden="true" customHeight="true" outlineLevel="0" collapsed="false">
      <c r="B37" s="116" t="s">
        <v>42</v>
      </c>
      <c r="C37" s="117"/>
      <c r="D37" s="117"/>
      <c r="E37" s="117"/>
      <c r="F37" s="118"/>
      <c r="G37" s="118"/>
      <c r="H37" s="118"/>
      <c r="I37" s="118"/>
      <c r="J37" s="119"/>
    </row>
    <row r="38" customFormat="false" ht="25.5" hidden="true" customHeight="true" outlineLevel="0" collapsed="false">
      <c r="A38" s="120" t="s">
        <v>43</v>
      </c>
      <c r="B38" s="121" t="s">
        <v>44</v>
      </c>
      <c r="C38" s="122" t="s">
        <v>45</v>
      </c>
      <c r="D38" s="122"/>
      <c r="E38" s="122"/>
      <c r="F38" s="123" t="str">
        <f aca="false">B23</f>
        <v>Základ pro sníženou DPH</v>
      </c>
      <c r="G38" s="123" t="str">
        <f aca="false">B25</f>
        <v>Základ pro základní DPH</v>
      </c>
      <c r="H38" s="124" t="s">
        <v>46</v>
      </c>
      <c r="I38" s="124" t="s">
        <v>47</v>
      </c>
      <c r="J38" s="125" t="s">
        <v>30</v>
      </c>
    </row>
    <row r="39" customFormat="false" ht="25.5" hidden="true" customHeight="true" outlineLevel="0" collapsed="false">
      <c r="A39" s="120" t="n">
        <v>1</v>
      </c>
      <c r="B39" s="126" t="s">
        <v>48</v>
      </c>
      <c r="C39" s="127"/>
      <c r="D39" s="127"/>
      <c r="E39" s="127"/>
      <c r="F39" s="128" t="n">
        <f aca="false">'21 1 Pol'!AE204</f>
        <v>0</v>
      </c>
      <c r="G39" s="129" t="n">
        <f aca="false">'21 1 Pol'!AF204</f>
        <v>0</v>
      </c>
      <c r="H39" s="130" t="n">
        <f aca="false">(F39*SazbaDPH1/100)+(G39*SazbaDPH2/100)</f>
        <v>0</v>
      </c>
      <c r="I39" s="130" t="n">
        <f aca="false">F39+G39+H39</f>
        <v>0</v>
      </c>
      <c r="J39" s="131" t="str">
        <f aca="false">IF(CenaCelkemVypocet=0,"",I39/CenaCelkemVypocet*100)</f>
        <v/>
      </c>
    </row>
    <row r="40" customFormat="false" ht="25.5" hidden="true" customHeight="true" outlineLevel="0" collapsed="false">
      <c r="A40" s="120" t="n">
        <v>2</v>
      </c>
      <c r="B40" s="132"/>
      <c r="C40" s="133" t="s">
        <v>49</v>
      </c>
      <c r="D40" s="133"/>
      <c r="E40" s="133"/>
      <c r="F40" s="134"/>
      <c r="G40" s="135"/>
      <c r="H40" s="135" t="n">
        <f aca="false">(F40*SazbaDPH1/100)+(G40*SazbaDPH2/100)</f>
        <v>0</v>
      </c>
      <c r="I40" s="135"/>
      <c r="J40" s="136"/>
    </row>
    <row r="41" customFormat="false" ht="25.5" hidden="true" customHeight="true" outlineLevel="0" collapsed="false">
      <c r="A41" s="120" t="n">
        <v>2</v>
      </c>
      <c r="B41" s="132" t="s">
        <v>8</v>
      </c>
      <c r="C41" s="133" t="s">
        <v>9</v>
      </c>
      <c r="D41" s="133"/>
      <c r="E41" s="133"/>
      <c r="F41" s="134" t="n">
        <f aca="false">'21 1 Pol'!AE204</f>
        <v>0</v>
      </c>
      <c r="G41" s="135" t="n">
        <f aca="false">'21 1 Pol'!AF204</f>
        <v>0</v>
      </c>
      <c r="H41" s="135" t="n">
        <f aca="false">(F41*SazbaDPH1/100)+(G41*SazbaDPH2/100)</f>
        <v>0</v>
      </c>
      <c r="I41" s="135" t="n">
        <f aca="false">F41+G41+H41</f>
        <v>0</v>
      </c>
      <c r="J41" s="136" t="str">
        <f aca="false">IF(CenaCelkemVypocet=0,"",I41/CenaCelkemVypocet*100)</f>
        <v/>
      </c>
    </row>
    <row r="42" customFormat="false" ht="25.5" hidden="true" customHeight="true" outlineLevel="0" collapsed="false">
      <c r="A42" s="120" t="n">
        <v>3</v>
      </c>
      <c r="B42" s="137" t="s">
        <v>11</v>
      </c>
      <c r="C42" s="127" t="s">
        <v>12</v>
      </c>
      <c r="D42" s="127"/>
      <c r="E42" s="127"/>
      <c r="F42" s="138" t="n">
        <f aca="false">'21 1 Pol'!AE204</f>
        <v>0</v>
      </c>
      <c r="G42" s="130" t="n">
        <f aca="false">'21 1 Pol'!AF204</f>
        <v>0</v>
      </c>
      <c r="H42" s="130" t="n">
        <f aca="false">(F42*SazbaDPH1/100)+(G42*SazbaDPH2/100)</f>
        <v>0</v>
      </c>
      <c r="I42" s="130" t="n">
        <f aca="false">F42+G42+H42</f>
        <v>0</v>
      </c>
      <c r="J42" s="131" t="str">
        <f aca="false">IF(CenaCelkemVypocet=0,"",I42/CenaCelkemVypocet*100)</f>
        <v/>
      </c>
    </row>
    <row r="43" customFormat="false" ht="25.5" hidden="true" customHeight="true" outlineLevel="0" collapsed="false">
      <c r="A43" s="120"/>
      <c r="B43" s="139" t="s">
        <v>50</v>
      </c>
      <c r="C43" s="139"/>
      <c r="D43" s="139"/>
      <c r="E43" s="139"/>
      <c r="F43" s="140" t="n">
        <f aca="false">SUMIF(A39:A42,"=1",F39:F42)</f>
        <v>0</v>
      </c>
      <c r="G43" s="141" t="n">
        <f aca="false">SUMIF(A39:A42,"=1",G39:G42)</f>
        <v>0</v>
      </c>
      <c r="H43" s="141" t="n">
        <f aca="false">SUMIF(A39:A42,"=1",H39:H42)</f>
        <v>0</v>
      </c>
      <c r="I43" s="141" t="n">
        <f aca="false">SUMIF(A39:A42,"=1",I39:I42)</f>
        <v>0</v>
      </c>
      <c r="J43" s="142" t="n">
        <f aca="false">SUMIF(A39:A42,"=1",J39:J42)</f>
        <v>0</v>
      </c>
    </row>
    <row r="45" customFormat="false" ht="12.75" hidden="false" customHeight="false" outlineLevel="0" collapsed="false">
      <c r="A45" s="0" t="s">
        <v>51</v>
      </c>
      <c r="B45" s="0" t="s">
        <v>52</v>
      </c>
    </row>
    <row r="46" customFormat="false" ht="12.75" hidden="false" customHeight="false" outlineLevel="0" collapsed="false">
      <c r="A46" s="0" t="s">
        <v>53</v>
      </c>
      <c r="B46" s="0" t="s">
        <v>54</v>
      </c>
    </row>
    <row r="47" customFormat="false" ht="12.75" hidden="false" customHeight="false" outlineLevel="0" collapsed="false">
      <c r="A47" s="0" t="s">
        <v>55</v>
      </c>
      <c r="B47" s="0" t="s">
        <v>56</v>
      </c>
    </row>
    <row r="50" customFormat="false" ht="15.75" hidden="false" customHeight="false" outlineLevel="0" collapsed="false">
      <c r="B50" s="143" t="s">
        <v>57</v>
      </c>
    </row>
    <row r="52" customFormat="false" ht="25.5" hidden="false" customHeight="true" outlineLevel="0" collapsed="false">
      <c r="A52" s="144"/>
      <c r="B52" s="145" t="s">
        <v>44</v>
      </c>
      <c r="C52" s="145" t="s">
        <v>45</v>
      </c>
      <c r="D52" s="146"/>
      <c r="E52" s="146"/>
      <c r="F52" s="147" t="s">
        <v>58</v>
      </c>
      <c r="G52" s="147"/>
      <c r="H52" s="147"/>
      <c r="I52" s="147" t="s">
        <v>20</v>
      </c>
      <c r="J52" s="147" t="s">
        <v>30</v>
      </c>
    </row>
    <row r="53" customFormat="false" ht="36.75" hidden="false" customHeight="true" outlineLevel="0" collapsed="false">
      <c r="A53" s="148"/>
      <c r="B53" s="149" t="s">
        <v>59</v>
      </c>
      <c r="C53" s="150" t="s">
        <v>60</v>
      </c>
      <c r="D53" s="150"/>
      <c r="E53" s="150"/>
      <c r="F53" s="151" t="s">
        <v>21</v>
      </c>
      <c r="G53" s="152"/>
      <c r="H53" s="152"/>
      <c r="I53" s="152" t="n">
        <f aca="false">'21 1 Pol'!G8</f>
        <v>0</v>
      </c>
      <c r="J53" s="153" t="str">
        <f aca="false">IF(I63=0,"",I53/I63*100)</f>
        <v/>
      </c>
    </row>
    <row r="54" customFormat="false" ht="36.75" hidden="false" customHeight="true" outlineLevel="0" collapsed="false">
      <c r="A54" s="148"/>
      <c r="B54" s="149" t="s">
        <v>61</v>
      </c>
      <c r="C54" s="150" t="s">
        <v>62</v>
      </c>
      <c r="D54" s="150"/>
      <c r="E54" s="150"/>
      <c r="F54" s="151" t="s">
        <v>21</v>
      </c>
      <c r="G54" s="152"/>
      <c r="H54" s="152"/>
      <c r="I54" s="152" t="n">
        <f aca="false">'21 1 Pol'!G20</f>
        <v>0</v>
      </c>
      <c r="J54" s="153" t="str">
        <f aca="false">IF(I63=0,"",I54/I63*100)</f>
        <v/>
      </c>
    </row>
    <row r="55" customFormat="false" ht="36.75" hidden="false" customHeight="true" outlineLevel="0" collapsed="false">
      <c r="A55" s="148"/>
      <c r="B55" s="149" t="s">
        <v>63</v>
      </c>
      <c r="C55" s="150" t="s">
        <v>64</v>
      </c>
      <c r="D55" s="150"/>
      <c r="E55" s="150"/>
      <c r="F55" s="151" t="s">
        <v>21</v>
      </c>
      <c r="G55" s="152"/>
      <c r="H55" s="152"/>
      <c r="I55" s="152" t="n">
        <f aca="false">'21 1 Pol'!G22</f>
        <v>0</v>
      </c>
      <c r="J55" s="153" t="str">
        <f aca="false">IF(I63=0,"",I55/I63*100)</f>
        <v/>
      </c>
    </row>
    <row r="56" customFormat="false" ht="36.75" hidden="false" customHeight="true" outlineLevel="0" collapsed="false">
      <c r="A56" s="148"/>
      <c r="B56" s="149" t="s">
        <v>65</v>
      </c>
      <c r="C56" s="150" t="s">
        <v>66</v>
      </c>
      <c r="D56" s="150"/>
      <c r="E56" s="150"/>
      <c r="F56" s="151" t="s">
        <v>22</v>
      </c>
      <c r="G56" s="152"/>
      <c r="H56" s="152"/>
      <c r="I56" s="152" t="n">
        <f aca="false">'21 1 Pol'!G25</f>
        <v>0</v>
      </c>
      <c r="J56" s="153" t="str">
        <f aca="false">IF(I63=0,"",I56/I63*100)</f>
        <v/>
      </c>
    </row>
    <row r="57" customFormat="false" ht="36.75" hidden="false" customHeight="true" outlineLevel="0" collapsed="false">
      <c r="A57" s="148"/>
      <c r="B57" s="149" t="s">
        <v>67</v>
      </c>
      <c r="C57" s="150" t="s">
        <v>68</v>
      </c>
      <c r="D57" s="150"/>
      <c r="E57" s="150"/>
      <c r="F57" s="151" t="s">
        <v>22</v>
      </c>
      <c r="G57" s="152"/>
      <c r="H57" s="152"/>
      <c r="I57" s="152" t="n">
        <f aca="false">'21 1 Pol'!G107</f>
        <v>0</v>
      </c>
      <c r="J57" s="153" t="str">
        <f aca="false">IF(I63=0,"",I57/I63*100)</f>
        <v/>
      </c>
    </row>
    <row r="58" customFormat="false" ht="36.75" hidden="false" customHeight="true" outlineLevel="0" collapsed="false">
      <c r="A58" s="148"/>
      <c r="B58" s="149" t="s">
        <v>69</v>
      </c>
      <c r="C58" s="150" t="s">
        <v>70</v>
      </c>
      <c r="D58" s="150"/>
      <c r="E58" s="150"/>
      <c r="F58" s="151" t="s">
        <v>22</v>
      </c>
      <c r="G58" s="152"/>
      <c r="H58" s="152"/>
      <c r="I58" s="152" t="n">
        <f aca="false">'21 1 Pol'!G126</f>
        <v>0</v>
      </c>
      <c r="J58" s="153" t="str">
        <f aca="false">IF(I63=0,"",I58/I63*100)</f>
        <v/>
      </c>
    </row>
    <row r="59" customFormat="false" ht="36.75" hidden="false" customHeight="true" outlineLevel="0" collapsed="false">
      <c r="A59" s="148"/>
      <c r="B59" s="149" t="s">
        <v>71</v>
      </c>
      <c r="C59" s="150" t="s">
        <v>72</v>
      </c>
      <c r="D59" s="150"/>
      <c r="E59" s="150"/>
      <c r="F59" s="151" t="s">
        <v>22</v>
      </c>
      <c r="G59" s="152"/>
      <c r="H59" s="152"/>
      <c r="I59" s="152" t="n">
        <f aca="false">'21 1 Pol'!G142</f>
        <v>0</v>
      </c>
      <c r="J59" s="153" t="str">
        <f aca="false">IF(I63=0,"",I59/I63*100)</f>
        <v/>
      </c>
    </row>
    <row r="60" customFormat="false" ht="36.75" hidden="false" customHeight="true" outlineLevel="0" collapsed="false">
      <c r="A60" s="148"/>
      <c r="B60" s="149" t="s">
        <v>73</v>
      </c>
      <c r="C60" s="150" t="s">
        <v>74</v>
      </c>
      <c r="D60" s="150"/>
      <c r="E60" s="150"/>
      <c r="F60" s="151" t="s">
        <v>23</v>
      </c>
      <c r="G60" s="152"/>
      <c r="H60" s="152"/>
      <c r="I60" s="152" t="n">
        <f aca="false">'21 1 Pol'!G180</f>
        <v>0</v>
      </c>
      <c r="J60" s="153" t="str">
        <f aca="false">IF(I63=0,"",I60/I63*100)</f>
        <v/>
      </c>
    </row>
    <row r="61" customFormat="false" ht="36.75" hidden="false" customHeight="true" outlineLevel="0" collapsed="false">
      <c r="A61" s="148"/>
      <c r="B61" s="149" t="s">
        <v>75</v>
      </c>
      <c r="C61" s="150" t="s">
        <v>76</v>
      </c>
      <c r="D61" s="150"/>
      <c r="E61" s="150"/>
      <c r="F61" s="151" t="s">
        <v>77</v>
      </c>
      <c r="G61" s="152"/>
      <c r="H61" s="152"/>
      <c r="I61" s="152" t="n">
        <f aca="false">'21 1 Pol'!G183</f>
        <v>0</v>
      </c>
      <c r="J61" s="153" t="str">
        <f aca="false">IF(I63=0,"",I61/I63*100)</f>
        <v/>
      </c>
    </row>
    <row r="62" customFormat="false" ht="36.75" hidden="false" customHeight="true" outlineLevel="0" collapsed="false">
      <c r="A62" s="148"/>
      <c r="B62" s="149" t="s">
        <v>26</v>
      </c>
      <c r="C62" s="150" t="s">
        <v>27</v>
      </c>
      <c r="D62" s="150"/>
      <c r="E62" s="150"/>
      <c r="F62" s="151" t="s">
        <v>26</v>
      </c>
      <c r="G62" s="152"/>
      <c r="H62" s="152"/>
      <c r="I62" s="152" t="n">
        <f aca="false">'21 1 Pol'!G192</f>
        <v>0</v>
      </c>
      <c r="J62" s="153" t="str">
        <f aca="false">IF(I63=0,"",I62/I63*100)</f>
        <v/>
      </c>
    </row>
    <row r="63" customFormat="false" ht="25.5" hidden="false" customHeight="true" outlineLevel="0" collapsed="false">
      <c r="A63" s="154"/>
      <c r="B63" s="155" t="s">
        <v>47</v>
      </c>
      <c r="C63" s="156"/>
      <c r="D63" s="157"/>
      <c r="E63" s="157"/>
      <c r="F63" s="158"/>
      <c r="G63" s="159"/>
      <c r="H63" s="159"/>
      <c r="I63" s="159" t="n">
        <f aca="false">SUM(I53:I62)</f>
        <v>0</v>
      </c>
      <c r="J63" s="160" t="n">
        <f aca="false">SUM(J53:J62)</f>
        <v>0</v>
      </c>
    </row>
    <row r="64" customFormat="false" ht="12.75" hidden="false" customHeight="false" outlineLevel="0" collapsed="false">
      <c r="F64" s="161"/>
      <c r="G64" s="161"/>
      <c r="H64" s="161"/>
      <c r="I64" s="161"/>
      <c r="J64" s="162"/>
    </row>
    <row r="65" customFormat="false" ht="12.75" hidden="false" customHeight="false" outlineLevel="0" collapsed="false">
      <c r="F65" s="161"/>
      <c r="G65" s="161"/>
      <c r="H65" s="161"/>
      <c r="I65" s="161"/>
      <c r="J65" s="162"/>
    </row>
    <row r="66" customFormat="false" ht="12.75" hidden="false" customHeight="false" outlineLevel="0" collapsed="false">
      <c r="F66" s="161"/>
      <c r="G66" s="161"/>
      <c r="H66" s="161"/>
      <c r="I66" s="161"/>
      <c r="J66" s="162"/>
    </row>
  </sheetData>
  <mergeCells count="56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47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ColWidth="9.1484375" defaultRowHeight="12.75" zeroHeight="false" outlineLevelRow="0" outlineLevelCol="0"/>
  <cols>
    <col collapsed="false" customWidth="true" hidden="false" outlineLevel="0" max="1" min="1" style="163" width="4.29"/>
    <col collapsed="false" customWidth="true" hidden="false" outlineLevel="0" max="2" min="2" style="163" width="14.43"/>
    <col collapsed="false" customWidth="true" hidden="false" outlineLevel="0" max="3" min="3" style="164" width="38.29"/>
    <col collapsed="false" customWidth="true" hidden="false" outlineLevel="0" max="4" min="4" style="163" width="4.57"/>
    <col collapsed="false" customWidth="true" hidden="false" outlineLevel="0" max="5" min="5" style="163" width="10.58"/>
    <col collapsed="false" customWidth="true" hidden="false" outlineLevel="0" max="6" min="6" style="163" width="9.85"/>
    <col collapsed="false" customWidth="true" hidden="false" outlineLevel="0" max="7" min="7" style="163" width="12.71"/>
    <col collapsed="false" customWidth="false" hidden="false" outlineLevel="0" max="1025" min="8" style="163" width="9.13"/>
  </cols>
  <sheetData>
    <row r="1" customFormat="false" ht="15.75" hidden="false" customHeight="false" outlineLevel="0" collapsed="false">
      <c r="A1" s="165" t="s">
        <v>78</v>
      </c>
      <c r="B1" s="165"/>
      <c r="C1" s="165"/>
      <c r="D1" s="165"/>
      <c r="E1" s="165"/>
      <c r="F1" s="165"/>
      <c r="G1" s="165"/>
    </row>
    <row r="2" customFormat="false" ht="24.95" hidden="false" customHeight="true" outlineLevel="0" collapsed="false">
      <c r="A2" s="166" t="s">
        <v>79</v>
      </c>
      <c r="B2" s="167"/>
      <c r="C2" s="168"/>
      <c r="D2" s="168"/>
      <c r="E2" s="168"/>
      <c r="F2" s="168"/>
      <c r="G2" s="168"/>
    </row>
    <row r="3" customFormat="false" ht="24.95" hidden="false" customHeight="true" outlineLevel="0" collapsed="false">
      <c r="A3" s="166" t="s">
        <v>80</v>
      </c>
      <c r="B3" s="167"/>
      <c r="C3" s="168"/>
      <c r="D3" s="168"/>
      <c r="E3" s="168"/>
      <c r="F3" s="168"/>
      <c r="G3" s="168"/>
    </row>
    <row r="4" customFormat="false" ht="24.95" hidden="false" customHeight="true" outlineLevel="0" collapsed="false">
      <c r="A4" s="166" t="s">
        <v>81</v>
      </c>
      <c r="B4" s="167"/>
      <c r="C4" s="168"/>
      <c r="D4" s="168"/>
      <c r="E4" s="168"/>
      <c r="F4" s="168"/>
      <c r="G4" s="168"/>
    </row>
    <row r="5" customFormat="false" ht="12.75" hidden="false" customHeight="false" outlineLevel="0" collapsed="false">
      <c r="B5" s="169"/>
      <c r="C5" s="170"/>
      <c r="D5" s="171"/>
    </row>
  </sheetData>
  <sheetProtection algorithmName="SHA-512" hashValue="rOf43uD5z8fl7J5A2PypLWhpknjekLecXSBWQaXt4QlTWOTtY5h2nwc07IEOHDvF5Vbmu/4rEWqdajThuZoEiQ==" saltValue="gipBavE5A3zINQmQsoDKbg==" spinCount="100000" sheet="true" formatRows="false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20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C3" activeCellId="0" sqref="C3"/>
    </sheetView>
  </sheetViews>
  <sheetFormatPr defaultColWidth="8.6953125" defaultRowHeight="12.75" zeroHeight="false" outlineLevelRow="3" outlineLevelCol="0"/>
  <cols>
    <col collapsed="false" customWidth="true" hidden="false" outlineLevel="0" max="1" min="1" style="0" width="3.42"/>
    <col collapsed="false" customWidth="true" hidden="false" outlineLevel="0" max="2" min="2" style="172" width="12.57"/>
    <col collapsed="false" customWidth="true" hidden="false" outlineLevel="0" max="3" min="3" style="172" width="63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17" min="8" style="0" width="11.52"/>
    <col collapsed="false" customWidth="true" hidden="false" outlineLevel="0" max="18" min="18" style="0" width="6.87"/>
    <col collapsed="false" customWidth="true" hidden="true" outlineLevel="0" max="25" min="20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98.7"/>
  </cols>
  <sheetData>
    <row r="1" customFormat="false" ht="15.75" hidden="false" customHeight="true" outlineLevel="0" collapsed="false">
      <c r="A1" s="173" t="s">
        <v>82</v>
      </c>
      <c r="B1" s="173"/>
      <c r="C1" s="173"/>
      <c r="D1" s="173"/>
      <c r="E1" s="173"/>
      <c r="F1" s="173"/>
      <c r="G1" s="173"/>
      <c r="AG1" s="0" t="s">
        <v>83</v>
      </c>
    </row>
    <row r="2" customFormat="false" ht="24.95" hidden="false" customHeight="true" outlineLevel="0" collapsed="false">
      <c r="A2" s="166" t="s">
        <v>79</v>
      </c>
      <c r="B2" s="167" t="s">
        <v>5</v>
      </c>
      <c r="C2" s="174" t="s">
        <v>6</v>
      </c>
      <c r="D2" s="174"/>
      <c r="E2" s="174"/>
      <c r="F2" s="174"/>
      <c r="G2" s="174"/>
      <c r="AG2" s="0" t="s">
        <v>84</v>
      </c>
    </row>
    <row r="3" customFormat="false" ht="24.95" hidden="false" customHeight="true" outlineLevel="0" collapsed="false">
      <c r="A3" s="166" t="s">
        <v>80</v>
      </c>
      <c r="B3" s="167" t="s">
        <v>8</v>
      </c>
      <c r="C3" s="174" t="s">
        <v>9</v>
      </c>
      <c r="D3" s="174"/>
      <c r="E3" s="174"/>
      <c r="F3" s="174"/>
      <c r="G3" s="174"/>
      <c r="AC3" s="172" t="s">
        <v>84</v>
      </c>
      <c r="AG3" s="0" t="s">
        <v>85</v>
      </c>
    </row>
    <row r="4" customFormat="false" ht="24.95" hidden="false" customHeight="true" outlineLevel="0" collapsed="false">
      <c r="A4" s="175" t="s">
        <v>81</v>
      </c>
      <c r="B4" s="176" t="s">
        <v>11</v>
      </c>
      <c r="C4" s="177" t="s">
        <v>12</v>
      </c>
      <c r="D4" s="177"/>
      <c r="E4" s="177"/>
      <c r="F4" s="177"/>
      <c r="G4" s="177"/>
      <c r="AG4" s="0" t="s">
        <v>86</v>
      </c>
    </row>
    <row r="5" customFormat="false" ht="12.75" hidden="false" customHeight="false" outlineLevel="0" collapsed="false">
      <c r="D5" s="111"/>
    </row>
    <row r="6" customFormat="false" ht="38.25" hidden="false" customHeight="false" outlineLevel="0" collapsed="false">
      <c r="A6" s="178" t="s">
        <v>87</v>
      </c>
      <c r="B6" s="179" t="s">
        <v>88</v>
      </c>
      <c r="C6" s="179" t="s">
        <v>89</v>
      </c>
      <c r="D6" s="180" t="s">
        <v>90</v>
      </c>
      <c r="E6" s="178" t="s">
        <v>91</v>
      </c>
      <c r="F6" s="181" t="s">
        <v>92</v>
      </c>
      <c r="G6" s="178" t="s">
        <v>20</v>
      </c>
      <c r="H6" s="182" t="s">
        <v>93</v>
      </c>
      <c r="I6" s="182" t="s">
        <v>94</v>
      </c>
      <c r="J6" s="182" t="s">
        <v>95</v>
      </c>
      <c r="K6" s="182" t="s">
        <v>96</v>
      </c>
      <c r="L6" s="182" t="s">
        <v>97</v>
      </c>
      <c r="M6" s="182" t="s">
        <v>98</v>
      </c>
      <c r="N6" s="182" t="s">
        <v>99</v>
      </c>
      <c r="O6" s="182" t="s">
        <v>100</v>
      </c>
      <c r="P6" s="182" t="s">
        <v>101</v>
      </c>
      <c r="Q6" s="182" t="s">
        <v>102</v>
      </c>
      <c r="R6" s="182" t="s">
        <v>103</v>
      </c>
      <c r="S6" s="182" t="s">
        <v>104</v>
      </c>
      <c r="T6" s="182" t="s">
        <v>105</v>
      </c>
      <c r="U6" s="182" t="s">
        <v>106</v>
      </c>
      <c r="V6" s="182" t="s">
        <v>107</v>
      </c>
      <c r="W6" s="182" t="s">
        <v>108</v>
      </c>
      <c r="X6" s="182" t="s">
        <v>109</v>
      </c>
      <c r="Y6" s="182" t="s">
        <v>110</v>
      </c>
    </row>
    <row r="7" customFormat="false" ht="12.75" hidden="true" customHeight="false" outlineLevel="0" collapsed="false">
      <c r="A7" s="163"/>
      <c r="B7" s="169"/>
      <c r="C7" s="169"/>
      <c r="D7" s="171"/>
      <c r="E7" s="183"/>
      <c r="F7" s="184"/>
      <c r="G7" s="184"/>
      <c r="H7" s="184"/>
      <c r="I7" s="184"/>
      <c r="J7" s="184"/>
      <c r="K7" s="184"/>
      <c r="L7" s="184"/>
      <c r="M7" s="184"/>
      <c r="N7" s="183"/>
      <c r="O7" s="183"/>
      <c r="P7" s="183"/>
      <c r="Q7" s="183"/>
      <c r="R7" s="184"/>
      <c r="S7" s="184"/>
      <c r="T7" s="184"/>
      <c r="U7" s="184"/>
      <c r="V7" s="184"/>
      <c r="W7" s="184"/>
      <c r="X7" s="184"/>
      <c r="Y7" s="184"/>
    </row>
    <row r="8" customFormat="false" ht="12.75" hidden="false" customHeight="false" outlineLevel="0" collapsed="false">
      <c r="A8" s="185" t="s">
        <v>111</v>
      </c>
      <c r="B8" s="186" t="s">
        <v>59</v>
      </c>
      <c r="C8" s="187" t="s">
        <v>60</v>
      </c>
      <c r="D8" s="188"/>
      <c r="E8" s="189"/>
      <c r="F8" s="190"/>
      <c r="G8" s="190" t="n">
        <f aca="false">SUMIF(AG9:AG19,"&lt;&gt;NOR",G9:G19)</f>
        <v>0</v>
      </c>
      <c r="H8" s="190"/>
      <c r="I8" s="190" t="n">
        <f aca="false">SUM(I9:I19)</f>
        <v>0</v>
      </c>
      <c r="J8" s="190"/>
      <c r="K8" s="190" t="n">
        <f aca="false">SUM(K9:K19)</f>
        <v>0</v>
      </c>
      <c r="L8" s="190"/>
      <c r="M8" s="190" t="n">
        <f aca="false">SUM(M9:M19)</f>
        <v>0</v>
      </c>
      <c r="N8" s="189"/>
      <c r="O8" s="189" t="n">
        <f aca="false">SUM(O9:O19)</f>
        <v>11.25</v>
      </c>
      <c r="P8" s="189"/>
      <c r="Q8" s="189" t="n">
        <f aca="false">SUM(Q9:Q19)</f>
        <v>0</v>
      </c>
      <c r="R8" s="190"/>
      <c r="S8" s="190"/>
      <c r="T8" s="191"/>
      <c r="U8" s="192"/>
      <c r="V8" s="192" t="n">
        <f aca="false">SUM(V9:V19)</f>
        <v>139.26</v>
      </c>
      <c r="W8" s="192"/>
      <c r="X8" s="192"/>
      <c r="Y8" s="192"/>
      <c r="AG8" s="0" t="s">
        <v>112</v>
      </c>
    </row>
    <row r="9" customFormat="false" ht="22.5" hidden="false" customHeight="false" outlineLevel="1" collapsed="false">
      <c r="A9" s="193" t="n">
        <v>1</v>
      </c>
      <c r="B9" s="194" t="s">
        <v>113</v>
      </c>
      <c r="C9" s="195" t="s">
        <v>114</v>
      </c>
      <c r="D9" s="196" t="s">
        <v>115</v>
      </c>
      <c r="E9" s="197" t="n">
        <v>585.12</v>
      </c>
      <c r="F9" s="198"/>
      <c r="G9" s="199" t="n">
        <f aca="false">ROUND(E9*F9,2)</f>
        <v>0</v>
      </c>
      <c r="H9" s="198"/>
      <c r="I9" s="199" t="n">
        <f aca="false">ROUND(E9*H9,2)</f>
        <v>0</v>
      </c>
      <c r="J9" s="198"/>
      <c r="K9" s="199" t="n">
        <f aca="false">ROUND(E9*J9,2)</f>
        <v>0</v>
      </c>
      <c r="L9" s="199" t="n">
        <v>21</v>
      </c>
      <c r="M9" s="199" t="n">
        <f aca="false">G9*(1+L9/100)</f>
        <v>0</v>
      </c>
      <c r="N9" s="197" t="n">
        <v>0.01838</v>
      </c>
      <c r="O9" s="197" t="n">
        <f aca="false">ROUND(E9*N9,2)</f>
        <v>10.75</v>
      </c>
      <c r="P9" s="197" t="n">
        <v>0</v>
      </c>
      <c r="Q9" s="197" t="n">
        <f aca="false">ROUND(E9*P9,2)</f>
        <v>0</v>
      </c>
      <c r="R9" s="199" t="s">
        <v>116</v>
      </c>
      <c r="S9" s="199" t="s">
        <v>117</v>
      </c>
      <c r="T9" s="200" t="s">
        <v>117</v>
      </c>
      <c r="U9" s="201" t="n">
        <v>0.13</v>
      </c>
      <c r="V9" s="201" t="n">
        <f aca="false">ROUND(E9*U9,2)</f>
        <v>76.07</v>
      </c>
      <c r="W9" s="201"/>
      <c r="X9" s="201" t="s">
        <v>118</v>
      </c>
      <c r="Y9" s="201" t="s">
        <v>119</v>
      </c>
      <c r="Z9" s="202"/>
      <c r="AA9" s="202"/>
      <c r="AB9" s="202"/>
      <c r="AC9" s="202"/>
      <c r="AD9" s="202"/>
      <c r="AE9" s="202"/>
      <c r="AF9" s="202"/>
      <c r="AG9" s="202" t="s">
        <v>120</v>
      </c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customFormat="false" ht="12.75" hidden="false" customHeight="true" outlineLevel="2" collapsed="false">
      <c r="A10" s="203"/>
      <c r="B10" s="204"/>
      <c r="C10" s="205" t="s">
        <v>121</v>
      </c>
      <c r="D10" s="205"/>
      <c r="E10" s="205"/>
      <c r="F10" s="205"/>
      <c r="G10" s="205"/>
      <c r="H10" s="201"/>
      <c r="I10" s="201"/>
      <c r="J10" s="201"/>
      <c r="K10" s="201"/>
      <c r="L10" s="201"/>
      <c r="M10" s="201"/>
      <c r="N10" s="206"/>
      <c r="O10" s="206"/>
      <c r="P10" s="206"/>
      <c r="Q10" s="206"/>
      <c r="R10" s="201"/>
      <c r="S10" s="201"/>
      <c r="T10" s="201"/>
      <c r="U10" s="201"/>
      <c r="V10" s="201"/>
      <c r="W10" s="201"/>
      <c r="X10" s="201"/>
      <c r="Y10" s="201"/>
      <c r="Z10" s="202"/>
      <c r="AA10" s="202"/>
      <c r="AB10" s="202"/>
      <c r="AC10" s="202"/>
      <c r="AD10" s="202"/>
      <c r="AE10" s="202"/>
      <c r="AF10" s="202"/>
      <c r="AG10" s="202" t="s">
        <v>122</v>
      </c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customFormat="false" ht="12.75" hidden="false" customHeight="true" outlineLevel="2" collapsed="false">
      <c r="A11" s="203"/>
      <c r="B11" s="204"/>
      <c r="C11" s="207" t="s">
        <v>123</v>
      </c>
      <c r="D11" s="207"/>
      <c r="E11" s="207"/>
      <c r="F11" s="207"/>
      <c r="G11" s="207"/>
      <c r="H11" s="201"/>
      <c r="I11" s="201"/>
      <c r="J11" s="201"/>
      <c r="K11" s="201"/>
      <c r="L11" s="201"/>
      <c r="M11" s="201"/>
      <c r="N11" s="206"/>
      <c r="O11" s="206"/>
      <c r="P11" s="206"/>
      <c r="Q11" s="206"/>
      <c r="R11" s="201"/>
      <c r="S11" s="201"/>
      <c r="T11" s="201"/>
      <c r="U11" s="201"/>
      <c r="V11" s="201"/>
      <c r="W11" s="201"/>
      <c r="X11" s="201"/>
      <c r="Y11" s="201"/>
      <c r="Z11" s="202"/>
      <c r="AA11" s="202"/>
      <c r="AB11" s="202"/>
      <c r="AC11" s="202"/>
      <c r="AD11" s="202"/>
      <c r="AE11" s="202"/>
      <c r="AF11" s="202"/>
      <c r="AG11" s="202" t="s">
        <v>124</v>
      </c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customFormat="false" ht="12.75" hidden="false" customHeight="false" outlineLevel="2" collapsed="false">
      <c r="A12" s="203"/>
      <c r="B12" s="204"/>
      <c r="C12" s="208" t="s">
        <v>125</v>
      </c>
      <c r="D12" s="209"/>
      <c r="E12" s="210" t="n">
        <v>421.995</v>
      </c>
      <c r="F12" s="201"/>
      <c r="G12" s="201"/>
      <c r="H12" s="201"/>
      <c r="I12" s="201"/>
      <c r="J12" s="201"/>
      <c r="K12" s="201"/>
      <c r="L12" s="201"/>
      <c r="M12" s="201"/>
      <c r="N12" s="206"/>
      <c r="O12" s="206"/>
      <c r="P12" s="206"/>
      <c r="Q12" s="206"/>
      <c r="R12" s="201"/>
      <c r="S12" s="201"/>
      <c r="T12" s="201"/>
      <c r="U12" s="201"/>
      <c r="V12" s="201"/>
      <c r="W12" s="201"/>
      <c r="X12" s="201"/>
      <c r="Y12" s="201"/>
      <c r="Z12" s="202"/>
      <c r="AA12" s="202"/>
      <c r="AB12" s="202"/>
      <c r="AC12" s="202"/>
      <c r="AD12" s="202"/>
      <c r="AE12" s="202"/>
      <c r="AF12" s="202"/>
      <c r="AG12" s="202" t="s">
        <v>126</v>
      </c>
      <c r="AH12" s="202" t="n">
        <v>0</v>
      </c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customFormat="false" ht="12.75" hidden="false" customHeight="false" outlineLevel="3" collapsed="false">
      <c r="A13" s="203"/>
      <c r="B13" s="204"/>
      <c r="C13" s="208" t="s">
        <v>127</v>
      </c>
      <c r="D13" s="209"/>
      <c r="E13" s="210" t="n">
        <v>163.125</v>
      </c>
      <c r="F13" s="201"/>
      <c r="G13" s="201"/>
      <c r="H13" s="201"/>
      <c r="I13" s="201"/>
      <c r="J13" s="201"/>
      <c r="K13" s="201"/>
      <c r="L13" s="201"/>
      <c r="M13" s="201"/>
      <c r="N13" s="206"/>
      <c r="O13" s="206"/>
      <c r="P13" s="206"/>
      <c r="Q13" s="206"/>
      <c r="R13" s="201"/>
      <c r="S13" s="201"/>
      <c r="T13" s="201"/>
      <c r="U13" s="201"/>
      <c r="V13" s="201"/>
      <c r="W13" s="201"/>
      <c r="X13" s="201"/>
      <c r="Y13" s="201"/>
      <c r="Z13" s="202"/>
      <c r="AA13" s="202"/>
      <c r="AB13" s="202"/>
      <c r="AC13" s="202"/>
      <c r="AD13" s="202"/>
      <c r="AE13" s="202"/>
      <c r="AF13" s="202"/>
      <c r="AG13" s="202" t="s">
        <v>126</v>
      </c>
      <c r="AH13" s="202" t="n">
        <v>0</v>
      </c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customFormat="false" ht="22.5" hidden="false" customHeight="false" outlineLevel="1" collapsed="false">
      <c r="A14" s="193" t="n">
        <v>2</v>
      </c>
      <c r="B14" s="194" t="s">
        <v>128</v>
      </c>
      <c r="C14" s="195" t="s">
        <v>129</v>
      </c>
      <c r="D14" s="196" t="s">
        <v>115</v>
      </c>
      <c r="E14" s="197" t="n">
        <v>585.12</v>
      </c>
      <c r="F14" s="198"/>
      <c r="G14" s="199" t="n">
        <f aca="false">ROUND(E14*F14,2)</f>
        <v>0</v>
      </c>
      <c r="H14" s="198"/>
      <c r="I14" s="199" t="n">
        <f aca="false">ROUND(E14*H14,2)</f>
        <v>0</v>
      </c>
      <c r="J14" s="198"/>
      <c r="K14" s="199" t="n">
        <f aca="false">ROUND(E14*J14,2)</f>
        <v>0</v>
      </c>
      <c r="L14" s="199" t="n">
        <v>21</v>
      </c>
      <c r="M14" s="199" t="n">
        <f aca="false">G14*(1+L14/100)</f>
        <v>0</v>
      </c>
      <c r="N14" s="197" t="n">
        <v>0.00085</v>
      </c>
      <c r="O14" s="197" t="n">
        <f aca="false">ROUND(E14*N14,2)</f>
        <v>0.5</v>
      </c>
      <c r="P14" s="197" t="n">
        <v>0</v>
      </c>
      <c r="Q14" s="197" t="n">
        <f aca="false">ROUND(E14*P14,2)</f>
        <v>0</v>
      </c>
      <c r="R14" s="199" t="s">
        <v>116</v>
      </c>
      <c r="S14" s="199" t="s">
        <v>117</v>
      </c>
      <c r="T14" s="200" t="s">
        <v>117</v>
      </c>
      <c r="U14" s="201" t="n">
        <v>0.006</v>
      </c>
      <c r="V14" s="201" t="n">
        <f aca="false">ROUND(E14*U14,2)</f>
        <v>3.51</v>
      </c>
      <c r="W14" s="201"/>
      <c r="X14" s="201" t="s">
        <v>118</v>
      </c>
      <c r="Y14" s="201" t="s">
        <v>119</v>
      </c>
      <c r="Z14" s="202"/>
      <c r="AA14" s="202"/>
      <c r="AB14" s="202"/>
      <c r="AC14" s="202"/>
      <c r="AD14" s="202"/>
      <c r="AE14" s="202"/>
      <c r="AF14" s="202"/>
      <c r="AG14" s="202" t="s">
        <v>120</v>
      </c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customFormat="false" ht="12.75" hidden="false" customHeight="true" outlineLevel="2" collapsed="false">
      <c r="A15" s="203"/>
      <c r="B15" s="204"/>
      <c r="C15" s="205" t="s">
        <v>121</v>
      </c>
      <c r="D15" s="205"/>
      <c r="E15" s="205"/>
      <c r="F15" s="205"/>
      <c r="G15" s="205"/>
      <c r="H15" s="201"/>
      <c r="I15" s="201"/>
      <c r="J15" s="201"/>
      <c r="K15" s="201"/>
      <c r="L15" s="201"/>
      <c r="M15" s="201"/>
      <c r="N15" s="206"/>
      <c r="O15" s="206"/>
      <c r="P15" s="206"/>
      <c r="Q15" s="206"/>
      <c r="R15" s="201"/>
      <c r="S15" s="201"/>
      <c r="T15" s="201"/>
      <c r="U15" s="201"/>
      <c r="V15" s="201"/>
      <c r="W15" s="201"/>
      <c r="X15" s="201"/>
      <c r="Y15" s="201"/>
      <c r="Z15" s="202"/>
      <c r="AA15" s="202"/>
      <c r="AB15" s="202"/>
      <c r="AC15" s="202"/>
      <c r="AD15" s="202"/>
      <c r="AE15" s="202"/>
      <c r="AF15" s="202"/>
      <c r="AG15" s="202" t="s">
        <v>122</v>
      </c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customFormat="false" ht="12.75" hidden="false" customHeight="false" outlineLevel="2" collapsed="false">
      <c r="A16" s="203"/>
      <c r="B16" s="204"/>
      <c r="C16" s="208" t="s">
        <v>130</v>
      </c>
      <c r="D16" s="209"/>
      <c r="E16" s="210" t="n">
        <v>585.12</v>
      </c>
      <c r="F16" s="201"/>
      <c r="G16" s="201"/>
      <c r="H16" s="201"/>
      <c r="I16" s="201"/>
      <c r="J16" s="201"/>
      <c r="K16" s="201"/>
      <c r="L16" s="201"/>
      <c r="M16" s="201"/>
      <c r="N16" s="206"/>
      <c r="O16" s="206"/>
      <c r="P16" s="206"/>
      <c r="Q16" s="206"/>
      <c r="R16" s="201"/>
      <c r="S16" s="201"/>
      <c r="T16" s="201"/>
      <c r="U16" s="201"/>
      <c r="V16" s="201"/>
      <c r="W16" s="201"/>
      <c r="X16" s="201"/>
      <c r="Y16" s="201"/>
      <c r="Z16" s="202"/>
      <c r="AA16" s="202"/>
      <c r="AB16" s="202"/>
      <c r="AC16" s="202"/>
      <c r="AD16" s="202"/>
      <c r="AE16" s="202"/>
      <c r="AF16" s="202"/>
      <c r="AG16" s="202" t="s">
        <v>126</v>
      </c>
      <c r="AH16" s="202" t="n">
        <v>5</v>
      </c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customFormat="false" ht="12.75" hidden="false" customHeight="false" outlineLevel="1" collapsed="false">
      <c r="A17" s="193" t="n">
        <v>3</v>
      </c>
      <c r="B17" s="194" t="s">
        <v>131</v>
      </c>
      <c r="C17" s="195" t="s">
        <v>132</v>
      </c>
      <c r="D17" s="196" t="s">
        <v>115</v>
      </c>
      <c r="E17" s="197" t="n">
        <v>585.12</v>
      </c>
      <c r="F17" s="198"/>
      <c r="G17" s="199" t="n">
        <f aca="false">ROUND(E17*F17,2)</f>
        <v>0</v>
      </c>
      <c r="H17" s="198"/>
      <c r="I17" s="199" t="n">
        <f aca="false">ROUND(E17*H17,2)</f>
        <v>0</v>
      </c>
      <c r="J17" s="198"/>
      <c r="K17" s="199" t="n">
        <f aca="false">ROUND(E17*J17,2)</f>
        <v>0</v>
      </c>
      <c r="L17" s="199" t="n">
        <v>21</v>
      </c>
      <c r="M17" s="199" t="n">
        <f aca="false">G17*(1+L17/100)</f>
        <v>0</v>
      </c>
      <c r="N17" s="197" t="n">
        <v>0</v>
      </c>
      <c r="O17" s="197" t="n">
        <f aca="false">ROUND(E17*N17,2)</f>
        <v>0</v>
      </c>
      <c r="P17" s="197" t="n">
        <v>0</v>
      </c>
      <c r="Q17" s="197" t="n">
        <f aca="false">ROUND(E17*P17,2)</f>
        <v>0</v>
      </c>
      <c r="R17" s="199" t="s">
        <v>116</v>
      </c>
      <c r="S17" s="199" t="s">
        <v>117</v>
      </c>
      <c r="T17" s="200" t="s">
        <v>117</v>
      </c>
      <c r="U17" s="201" t="n">
        <v>0.102</v>
      </c>
      <c r="V17" s="201" t="n">
        <f aca="false">ROUND(E17*U17,2)</f>
        <v>59.68</v>
      </c>
      <c r="W17" s="201"/>
      <c r="X17" s="201" t="s">
        <v>118</v>
      </c>
      <c r="Y17" s="201" t="s">
        <v>119</v>
      </c>
      <c r="Z17" s="202"/>
      <c r="AA17" s="202"/>
      <c r="AB17" s="202"/>
      <c r="AC17" s="202"/>
      <c r="AD17" s="202"/>
      <c r="AE17" s="202"/>
      <c r="AF17" s="202"/>
      <c r="AG17" s="202" t="s">
        <v>120</v>
      </c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customFormat="false" ht="12.75" hidden="false" customHeight="false" outlineLevel="2" collapsed="false">
      <c r="A18" s="203"/>
      <c r="B18" s="204"/>
      <c r="C18" s="208" t="s">
        <v>130</v>
      </c>
      <c r="D18" s="209"/>
      <c r="E18" s="210" t="n">
        <v>585.12</v>
      </c>
      <c r="F18" s="201"/>
      <c r="G18" s="201"/>
      <c r="H18" s="201"/>
      <c r="I18" s="201"/>
      <c r="J18" s="201"/>
      <c r="K18" s="201"/>
      <c r="L18" s="201"/>
      <c r="M18" s="201"/>
      <c r="N18" s="206"/>
      <c r="O18" s="206"/>
      <c r="P18" s="206"/>
      <c r="Q18" s="206"/>
      <c r="R18" s="201"/>
      <c r="S18" s="201"/>
      <c r="T18" s="201"/>
      <c r="U18" s="201"/>
      <c r="V18" s="201"/>
      <c r="W18" s="201"/>
      <c r="X18" s="201"/>
      <c r="Y18" s="201"/>
      <c r="Z18" s="202"/>
      <c r="AA18" s="202"/>
      <c r="AB18" s="202"/>
      <c r="AC18" s="202"/>
      <c r="AD18" s="202"/>
      <c r="AE18" s="202"/>
      <c r="AF18" s="202"/>
      <c r="AG18" s="202" t="s">
        <v>126</v>
      </c>
      <c r="AH18" s="202" t="n">
        <v>5</v>
      </c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customFormat="false" ht="12.75" hidden="false" customHeight="false" outlineLevel="1" collapsed="false">
      <c r="A19" s="211" t="n">
        <v>4</v>
      </c>
      <c r="B19" s="212" t="s">
        <v>133</v>
      </c>
      <c r="C19" s="213" t="s">
        <v>134</v>
      </c>
      <c r="D19" s="214" t="s">
        <v>135</v>
      </c>
      <c r="E19" s="215" t="n">
        <v>8</v>
      </c>
      <c r="F19" s="216"/>
      <c r="G19" s="217" t="n">
        <f aca="false">ROUND(E19*F19,2)</f>
        <v>0</v>
      </c>
      <c r="H19" s="216"/>
      <c r="I19" s="217" t="n">
        <f aca="false">ROUND(E19*H19,2)</f>
        <v>0</v>
      </c>
      <c r="J19" s="216"/>
      <c r="K19" s="217" t="n">
        <f aca="false">ROUND(E19*J19,2)</f>
        <v>0</v>
      </c>
      <c r="L19" s="217" t="n">
        <v>21</v>
      </c>
      <c r="M19" s="217" t="n">
        <f aca="false">G19*(1+L19/100)</f>
        <v>0</v>
      </c>
      <c r="N19" s="215" t="n">
        <v>0</v>
      </c>
      <c r="O19" s="215" t="n">
        <f aca="false">ROUND(E19*N19,2)</f>
        <v>0</v>
      </c>
      <c r="P19" s="215" t="n">
        <v>0</v>
      </c>
      <c r="Q19" s="215" t="n">
        <f aca="false">ROUND(E19*P19,2)</f>
        <v>0</v>
      </c>
      <c r="R19" s="217"/>
      <c r="S19" s="217" t="s">
        <v>136</v>
      </c>
      <c r="T19" s="218" t="s">
        <v>137</v>
      </c>
      <c r="U19" s="201" t="n">
        <v>0</v>
      </c>
      <c r="V19" s="201" t="n">
        <f aca="false">ROUND(E19*U19,2)</f>
        <v>0</v>
      </c>
      <c r="W19" s="201"/>
      <c r="X19" s="201" t="s">
        <v>118</v>
      </c>
      <c r="Y19" s="201" t="s">
        <v>119</v>
      </c>
      <c r="Z19" s="202"/>
      <c r="AA19" s="202"/>
      <c r="AB19" s="202"/>
      <c r="AC19" s="202"/>
      <c r="AD19" s="202"/>
      <c r="AE19" s="202"/>
      <c r="AF19" s="202"/>
      <c r="AG19" s="202" t="s">
        <v>138</v>
      </c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customFormat="false" ht="12.75" hidden="false" customHeight="false" outlineLevel="0" collapsed="false">
      <c r="A20" s="185" t="s">
        <v>111</v>
      </c>
      <c r="B20" s="186" t="s">
        <v>61</v>
      </c>
      <c r="C20" s="187" t="s">
        <v>62</v>
      </c>
      <c r="D20" s="188"/>
      <c r="E20" s="189"/>
      <c r="F20" s="190"/>
      <c r="G20" s="190" t="n">
        <f aca="false">SUMIF(AG21:AG21,"&lt;&gt;NOR",G21:G21)</f>
        <v>0</v>
      </c>
      <c r="H20" s="190"/>
      <c r="I20" s="190" t="n">
        <f aca="false">SUM(I21:I21)</f>
        <v>0</v>
      </c>
      <c r="J20" s="190"/>
      <c r="K20" s="190" t="n">
        <f aca="false">SUM(K21:K21)</f>
        <v>0</v>
      </c>
      <c r="L20" s="190"/>
      <c r="M20" s="190" t="n">
        <f aca="false">SUM(M21:M21)</f>
        <v>0</v>
      </c>
      <c r="N20" s="189"/>
      <c r="O20" s="189" t="n">
        <f aca="false">SUM(O21:O21)</f>
        <v>0</v>
      </c>
      <c r="P20" s="189"/>
      <c r="Q20" s="189" t="n">
        <f aca="false">SUM(Q21:Q21)</f>
        <v>0</v>
      </c>
      <c r="R20" s="190"/>
      <c r="S20" s="190"/>
      <c r="T20" s="191"/>
      <c r="U20" s="192"/>
      <c r="V20" s="192" t="n">
        <f aca="false">SUM(V21:V21)</f>
        <v>0</v>
      </c>
      <c r="W20" s="192"/>
      <c r="X20" s="192"/>
      <c r="Y20" s="192"/>
      <c r="AG20" s="0" t="s">
        <v>112</v>
      </c>
    </row>
    <row r="21" customFormat="false" ht="22.5" hidden="false" customHeight="false" outlineLevel="1" collapsed="false">
      <c r="A21" s="211" t="n">
        <v>5</v>
      </c>
      <c r="B21" s="212" t="s">
        <v>139</v>
      </c>
      <c r="C21" s="213" t="s">
        <v>140</v>
      </c>
      <c r="D21" s="214" t="s">
        <v>141</v>
      </c>
      <c r="E21" s="215" t="n">
        <v>1</v>
      </c>
      <c r="F21" s="216"/>
      <c r="G21" s="217" t="n">
        <f aca="false">ROUND(E21*F21,2)</f>
        <v>0</v>
      </c>
      <c r="H21" s="216"/>
      <c r="I21" s="217" t="n">
        <f aca="false">ROUND(E21*H21,2)</f>
        <v>0</v>
      </c>
      <c r="J21" s="216"/>
      <c r="K21" s="217" t="n">
        <f aca="false">ROUND(E21*J21,2)</f>
        <v>0</v>
      </c>
      <c r="L21" s="217" t="n">
        <v>21</v>
      </c>
      <c r="M21" s="217" t="n">
        <f aca="false">G21*(1+L21/100)</f>
        <v>0</v>
      </c>
      <c r="N21" s="215" t="n">
        <v>0</v>
      </c>
      <c r="O21" s="215" t="n">
        <f aca="false">ROUND(E21*N21,2)</f>
        <v>0</v>
      </c>
      <c r="P21" s="215" t="n">
        <v>0</v>
      </c>
      <c r="Q21" s="215" t="n">
        <f aca="false">ROUND(E21*P21,2)</f>
        <v>0</v>
      </c>
      <c r="R21" s="217"/>
      <c r="S21" s="217" t="s">
        <v>136</v>
      </c>
      <c r="T21" s="218" t="s">
        <v>137</v>
      </c>
      <c r="U21" s="201" t="n">
        <v>0</v>
      </c>
      <c r="V21" s="201" t="n">
        <f aca="false">ROUND(E21*U21,2)</f>
        <v>0</v>
      </c>
      <c r="W21" s="201"/>
      <c r="X21" s="201" t="s">
        <v>118</v>
      </c>
      <c r="Y21" s="201" t="s">
        <v>119</v>
      </c>
      <c r="Z21" s="202"/>
      <c r="AA21" s="202"/>
      <c r="AB21" s="202"/>
      <c r="AC21" s="202"/>
      <c r="AD21" s="202"/>
      <c r="AE21" s="202"/>
      <c r="AF21" s="202"/>
      <c r="AG21" s="202" t="s">
        <v>138</v>
      </c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customFormat="false" ht="12.75" hidden="false" customHeight="false" outlineLevel="0" collapsed="false">
      <c r="A22" s="185" t="s">
        <v>111</v>
      </c>
      <c r="B22" s="186" t="s">
        <v>63</v>
      </c>
      <c r="C22" s="187" t="s">
        <v>64</v>
      </c>
      <c r="D22" s="188"/>
      <c r="E22" s="189"/>
      <c r="F22" s="190"/>
      <c r="G22" s="190" t="n">
        <f aca="false">SUMIF(AG23:AG24,"&lt;&gt;NOR",G23:G24)</f>
        <v>0</v>
      </c>
      <c r="H22" s="190"/>
      <c r="I22" s="190" t="n">
        <f aca="false">SUM(I23:I24)</f>
        <v>0</v>
      </c>
      <c r="J22" s="190"/>
      <c r="K22" s="190" t="n">
        <f aca="false">SUM(K23:K24)</f>
        <v>0</v>
      </c>
      <c r="L22" s="190"/>
      <c r="M22" s="190" t="n">
        <f aca="false">SUM(M23:M24)</f>
        <v>0</v>
      </c>
      <c r="N22" s="189"/>
      <c r="O22" s="189" t="n">
        <f aca="false">SUM(O23:O24)</f>
        <v>0</v>
      </c>
      <c r="P22" s="189"/>
      <c r="Q22" s="189" t="n">
        <f aca="false">SUM(Q23:Q24)</f>
        <v>0</v>
      </c>
      <c r="R22" s="190"/>
      <c r="S22" s="190"/>
      <c r="T22" s="191"/>
      <c r="U22" s="192"/>
      <c r="V22" s="192" t="n">
        <f aca="false">SUM(V23:V24)</f>
        <v>29</v>
      </c>
      <c r="W22" s="192"/>
      <c r="X22" s="192"/>
      <c r="Y22" s="192"/>
      <c r="AG22" s="0" t="s">
        <v>112</v>
      </c>
    </row>
    <row r="23" customFormat="false" ht="22.5" hidden="false" customHeight="false" outlineLevel="1" collapsed="false">
      <c r="A23" s="193" t="n">
        <v>6</v>
      </c>
      <c r="B23" s="194" t="s">
        <v>142</v>
      </c>
      <c r="C23" s="195" t="s">
        <v>143</v>
      </c>
      <c r="D23" s="196" t="s">
        <v>144</v>
      </c>
      <c r="E23" s="197" t="n">
        <v>11.25186</v>
      </c>
      <c r="F23" s="198"/>
      <c r="G23" s="199" t="n">
        <f aca="false">ROUND(E23*F23,2)</f>
        <v>0</v>
      </c>
      <c r="H23" s="198"/>
      <c r="I23" s="199" t="n">
        <f aca="false">ROUND(E23*H23,2)</f>
        <v>0</v>
      </c>
      <c r="J23" s="198"/>
      <c r="K23" s="199" t="n">
        <f aca="false">ROUND(E23*J23,2)</f>
        <v>0</v>
      </c>
      <c r="L23" s="199" t="n">
        <v>21</v>
      </c>
      <c r="M23" s="199" t="n">
        <f aca="false">G23*(1+L23/100)</f>
        <v>0</v>
      </c>
      <c r="N23" s="197" t="n">
        <v>0</v>
      </c>
      <c r="O23" s="197" t="n">
        <f aca="false">ROUND(E23*N23,2)</f>
        <v>0</v>
      </c>
      <c r="P23" s="197" t="n">
        <v>0</v>
      </c>
      <c r="Q23" s="197" t="n">
        <f aca="false">ROUND(E23*P23,2)</f>
        <v>0</v>
      </c>
      <c r="R23" s="199" t="s">
        <v>145</v>
      </c>
      <c r="S23" s="199" t="s">
        <v>117</v>
      </c>
      <c r="T23" s="200" t="s">
        <v>117</v>
      </c>
      <c r="U23" s="201" t="n">
        <v>2.577</v>
      </c>
      <c r="V23" s="201" t="n">
        <f aca="false">ROUND(E23*U23,2)</f>
        <v>29</v>
      </c>
      <c r="W23" s="201"/>
      <c r="X23" s="201" t="s">
        <v>146</v>
      </c>
      <c r="Y23" s="201" t="s">
        <v>119</v>
      </c>
      <c r="Z23" s="202"/>
      <c r="AA23" s="202"/>
      <c r="AB23" s="202"/>
      <c r="AC23" s="202"/>
      <c r="AD23" s="202"/>
      <c r="AE23" s="202"/>
      <c r="AF23" s="202"/>
      <c r="AG23" s="202" t="s">
        <v>147</v>
      </c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</row>
    <row r="24" customFormat="false" ht="12.75" hidden="false" customHeight="true" outlineLevel="2" collapsed="false">
      <c r="A24" s="203"/>
      <c r="B24" s="204"/>
      <c r="C24" s="205" t="s">
        <v>148</v>
      </c>
      <c r="D24" s="205"/>
      <c r="E24" s="205"/>
      <c r="F24" s="205"/>
      <c r="G24" s="205"/>
      <c r="H24" s="201"/>
      <c r="I24" s="201"/>
      <c r="J24" s="201"/>
      <c r="K24" s="201"/>
      <c r="L24" s="201"/>
      <c r="M24" s="201"/>
      <c r="N24" s="206"/>
      <c r="O24" s="206"/>
      <c r="P24" s="206"/>
      <c r="Q24" s="206"/>
      <c r="R24" s="201"/>
      <c r="S24" s="201"/>
      <c r="T24" s="201"/>
      <c r="U24" s="201"/>
      <c r="V24" s="201"/>
      <c r="W24" s="201"/>
      <c r="X24" s="201"/>
      <c r="Y24" s="201"/>
      <c r="Z24" s="202"/>
      <c r="AA24" s="202"/>
      <c r="AB24" s="202"/>
      <c r="AC24" s="202"/>
      <c r="AD24" s="202"/>
      <c r="AE24" s="202"/>
      <c r="AF24" s="202"/>
      <c r="AG24" s="202" t="s">
        <v>122</v>
      </c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customFormat="false" ht="12.75" hidden="false" customHeight="false" outlineLevel="0" collapsed="false">
      <c r="A25" s="185" t="s">
        <v>111</v>
      </c>
      <c r="B25" s="186" t="s">
        <v>65</v>
      </c>
      <c r="C25" s="187" t="s">
        <v>66</v>
      </c>
      <c r="D25" s="188"/>
      <c r="E25" s="189"/>
      <c r="F25" s="190"/>
      <c r="G25" s="190" t="n">
        <f aca="false">SUMIF(AG26:AG106,"&lt;&gt;NOR",G26:G106)</f>
        <v>0</v>
      </c>
      <c r="H25" s="190"/>
      <c r="I25" s="190" t="n">
        <f aca="false">SUM(I26:I106)</f>
        <v>0</v>
      </c>
      <c r="J25" s="190"/>
      <c r="K25" s="190" t="n">
        <f aca="false">SUM(K26:K106)</f>
        <v>0</v>
      </c>
      <c r="L25" s="190"/>
      <c r="M25" s="190" t="n">
        <f aca="false">SUM(M26:M106)</f>
        <v>0</v>
      </c>
      <c r="N25" s="189"/>
      <c r="O25" s="189" t="n">
        <f aca="false">SUM(O26:O106)</f>
        <v>1.43</v>
      </c>
      <c r="P25" s="189"/>
      <c r="Q25" s="189" t="n">
        <f aca="false">SUM(Q26:Q106)</f>
        <v>1.51</v>
      </c>
      <c r="R25" s="190"/>
      <c r="S25" s="190"/>
      <c r="T25" s="191"/>
      <c r="U25" s="192"/>
      <c r="V25" s="192" t="n">
        <f aca="false">SUM(V26:V106)</f>
        <v>240.81</v>
      </c>
      <c r="W25" s="192"/>
      <c r="X25" s="192"/>
      <c r="Y25" s="192"/>
      <c r="AG25" s="0" t="s">
        <v>112</v>
      </c>
    </row>
    <row r="26" customFormat="false" ht="22.5" hidden="false" customHeight="false" outlineLevel="1" collapsed="false">
      <c r="A26" s="193" t="n">
        <v>7</v>
      </c>
      <c r="B26" s="194" t="s">
        <v>149</v>
      </c>
      <c r="C26" s="195" t="s">
        <v>150</v>
      </c>
      <c r="D26" s="196" t="s">
        <v>115</v>
      </c>
      <c r="E26" s="197" t="n">
        <v>151.48</v>
      </c>
      <c r="F26" s="198"/>
      <c r="G26" s="199" t="n">
        <f aca="false">ROUND(E26*F26,2)</f>
        <v>0</v>
      </c>
      <c r="H26" s="198"/>
      <c r="I26" s="199" t="n">
        <f aca="false">ROUND(E26*H26,2)</f>
        <v>0</v>
      </c>
      <c r="J26" s="198"/>
      <c r="K26" s="199" t="n">
        <f aca="false">ROUND(E26*J26,2)</f>
        <v>0</v>
      </c>
      <c r="L26" s="199" t="n">
        <v>21</v>
      </c>
      <c r="M26" s="199" t="n">
        <f aca="false">G26*(1+L26/100)</f>
        <v>0</v>
      </c>
      <c r="N26" s="197" t="n">
        <v>0</v>
      </c>
      <c r="O26" s="197" t="n">
        <f aca="false">ROUND(E26*N26,2)</f>
        <v>0</v>
      </c>
      <c r="P26" s="197" t="n">
        <v>0.01</v>
      </c>
      <c r="Q26" s="197" t="n">
        <f aca="false">ROUND(E26*P26,2)</f>
        <v>1.51</v>
      </c>
      <c r="R26" s="199" t="s">
        <v>151</v>
      </c>
      <c r="S26" s="199" t="s">
        <v>117</v>
      </c>
      <c r="T26" s="200" t="s">
        <v>117</v>
      </c>
      <c r="U26" s="201" t="n">
        <v>0.06</v>
      </c>
      <c r="V26" s="201" t="n">
        <f aca="false">ROUND(E26*U26,2)</f>
        <v>9.09</v>
      </c>
      <c r="W26" s="201"/>
      <c r="X26" s="201" t="s">
        <v>118</v>
      </c>
      <c r="Y26" s="201" t="s">
        <v>119</v>
      </c>
      <c r="Z26" s="202"/>
      <c r="AA26" s="202"/>
      <c r="AB26" s="202"/>
      <c r="AC26" s="202"/>
      <c r="AD26" s="202"/>
      <c r="AE26" s="202"/>
      <c r="AF26" s="202"/>
      <c r="AG26" s="202" t="s">
        <v>120</v>
      </c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</row>
    <row r="27" customFormat="false" ht="12.75" hidden="false" customHeight="false" outlineLevel="2" collapsed="false">
      <c r="A27" s="203"/>
      <c r="B27" s="204"/>
      <c r="C27" s="208" t="s">
        <v>152</v>
      </c>
      <c r="D27" s="209"/>
      <c r="E27" s="210" t="n">
        <v>74.54</v>
      </c>
      <c r="F27" s="201"/>
      <c r="G27" s="201"/>
      <c r="H27" s="201"/>
      <c r="I27" s="201"/>
      <c r="J27" s="201"/>
      <c r="K27" s="201"/>
      <c r="L27" s="201"/>
      <c r="M27" s="201"/>
      <c r="N27" s="206"/>
      <c r="O27" s="206"/>
      <c r="P27" s="206"/>
      <c r="Q27" s="206"/>
      <c r="R27" s="201"/>
      <c r="S27" s="201"/>
      <c r="T27" s="201"/>
      <c r="U27" s="201"/>
      <c r="V27" s="201"/>
      <c r="W27" s="201"/>
      <c r="X27" s="201"/>
      <c r="Y27" s="201"/>
      <c r="Z27" s="202"/>
      <c r="AA27" s="202"/>
      <c r="AB27" s="202"/>
      <c r="AC27" s="202"/>
      <c r="AD27" s="202"/>
      <c r="AE27" s="202"/>
      <c r="AF27" s="202"/>
      <c r="AG27" s="202" t="s">
        <v>126</v>
      </c>
      <c r="AH27" s="202" t="n">
        <v>0</v>
      </c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</row>
    <row r="28" customFormat="false" ht="12.75" hidden="false" customHeight="false" outlineLevel="3" collapsed="false">
      <c r="A28" s="203"/>
      <c r="B28" s="204"/>
      <c r="C28" s="208" t="s">
        <v>153</v>
      </c>
      <c r="D28" s="209"/>
      <c r="E28" s="210" t="n">
        <v>0.44</v>
      </c>
      <c r="F28" s="201"/>
      <c r="G28" s="201"/>
      <c r="H28" s="201"/>
      <c r="I28" s="201"/>
      <c r="J28" s="201"/>
      <c r="K28" s="201"/>
      <c r="L28" s="201"/>
      <c r="M28" s="201"/>
      <c r="N28" s="206"/>
      <c r="O28" s="206"/>
      <c r="P28" s="206"/>
      <c r="Q28" s="206"/>
      <c r="R28" s="201"/>
      <c r="S28" s="201"/>
      <c r="T28" s="201"/>
      <c r="U28" s="201"/>
      <c r="V28" s="201"/>
      <c r="W28" s="201"/>
      <c r="X28" s="201"/>
      <c r="Y28" s="201"/>
      <c r="Z28" s="202"/>
      <c r="AA28" s="202"/>
      <c r="AB28" s="202"/>
      <c r="AC28" s="202"/>
      <c r="AD28" s="202"/>
      <c r="AE28" s="202"/>
      <c r="AF28" s="202"/>
      <c r="AG28" s="202" t="s">
        <v>126</v>
      </c>
      <c r="AH28" s="202" t="n">
        <v>0</v>
      </c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</row>
    <row r="29" customFormat="false" ht="12.75" hidden="false" customHeight="false" outlineLevel="3" collapsed="false">
      <c r="A29" s="203"/>
      <c r="B29" s="204"/>
      <c r="C29" s="208" t="s">
        <v>154</v>
      </c>
      <c r="D29" s="209"/>
      <c r="E29" s="210" t="n">
        <v>75.7</v>
      </c>
      <c r="F29" s="201"/>
      <c r="G29" s="201"/>
      <c r="H29" s="201"/>
      <c r="I29" s="201"/>
      <c r="J29" s="201"/>
      <c r="K29" s="201"/>
      <c r="L29" s="201"/>
      <c r="M29" s="201"/>
      <c r="N29" s="206"/>
      <c r="O29" s="206"/>
      <c r="P29" s="206"/>
      <c r="Q29" s="206"/>
      <c r="R29" s="201"/>
      <c r="S29" s="201"/>
      <c r="T29" s="201"/>
      <c r="U29" s="201"/>
      <c r="V29" s="201"/>
      <c r="W29" s="201"/>
      <c r="X29" s="201"/>
      <c r="Y29" s="201"/>
      <c r="Z29" s="202"/>
      <c r="AA29" s="202"/>
      <c r="AB29" s="202"/>
      <c r="AC29" s="202"/>
      <c r="AD29" s="202"/>
      <c r="AE29" s="202"/>
      <c r="AF29" s="202"/>
      <c r="AG29" s="202" t="s">
        <v>126</v>
      </c>
      <c r="AH29" s="202" t="n">
        <v>0</v>
      </c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</row>
    <row r="30" customFormat="false" ht="12.75" hidden="false" customHeight="false" outlineLevel="3" collapsed="false">
      <c r="A30" s="203"/>
      <c r="B30" s="204"/>
      <c r="C30" s="208" t="s">
        <v>155</v>
      </c>
      <c r="D30" s="209"/>
      <c r="E30" s="210" t="n">
        <v>0.2</v>
      </c>
      <c r="F30" s="201"/>
      <c r="G30" s="201"/>
      <c r="H30" s="201"/>
      <c r="I30" s="201"/>
      <c r="J30" s="201"/>
      <c r="K30" s="201"/>
      <c r="L30" s="201"/>
      <c r="M30" s="201"/>
      <c r="N30" s="206"/>
      <c r="O30" s="206"/>
      <c r="P30" s="206"/>
      <c r="Q30" s="206"/>
      <c r="R30" s="201"/>
      <c r="S30" s="201"/>
      <c r="T30" s="201"/>
      <c r="U30" s="201"/>
      <c r="V30" s="201"/>
      <c r="W30" s="201"/>
      <c r="X30" s="201"/>
      <c r="Y30" s="201"/>
      <c r="Z30" s="202"/>
      <c r="AA30" s="202"/>
      <c r="AB30" s="202"/>
      <c r="AC30" s="202"/>
      <c r="AD30" s="202"/>
      <c r="AE30" s="202"/>
      <c r="AF30" s="202"/>
      <c r="AG30" s="202" t="s">
        <v>126</v>
      </c>
      <c r="AH30" s="202" t="n">
        <v>0</v>
      </c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</row>
    <row r="31" customFormat="false" ht="12.75" hidden="false" customHeight="false" outlineLevel="3" collapsed="false">
      <c r="A31" s="203"/>
      <c r="B31" s="204"/>
      <c r="C31" s="208" t="s">
        <v>156</v>
      </c>
      <c r="D31" s="209"/>
      <c r="E31" s="210" t="n">
        <v>0.2</v>
      </c>
      <c r="F31" s="201"/>
      <c r="G31" s="201"/>
      <c r="H31" s="201"/>
      <c r="I31" s="201"/>
      <c r="J31" s="201"/>
      <c r="K31" s="201"/>
      <c r="L31" s="201"/>
      <c r="M31" s="201"/>
      <c r="N31" s="206"/>
      <c r="O31" s="206"/>
      <c r="P31" s="206"/>
      <c r="Q31" s="206"/>
      <c r="R31" s="201"/>
      <c r="S31" s="201"/>
      <c r="T31" s="201"/>
      <c r="U31" s="201"/>
      <c r="V31" s="201"/>
      <c r="W31" s="201"/>
      <c r="X31" s="201"/>
      <c r="Y31" s="201"/>
      <c r="Z31" s="202"/>
      <c r="AA31" s="202"/>
      <c r="AB31" s="202"/>
      <c r="AC31" s="202"/>
      <c r="AD31" s="202"/>
      <c r="AE31" s="202"/>
      <c r="AF31" s="202"/>
      <c r="AG31" s="202" t="s">
        <v>126</v>
      </c>
      <c r="AH31" s="202" t="n">
        <v>0</v>
      </c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customFormat="false" ht="12.75" hidden="false" customHeight="false" outlineLevel="3" collapsed="false">
      <c r="A32" s="203"/>
      <c r="B32" s="204"/>
      <c r="C32" s="208" t="s">
        <v>157</v>
      </c>
      <c r="D32" s="209"/>
      <c r="E32" s="210" t="n">
        <v>0.4</v>
      </c>
      <c r="F32" s="201"/>
      <c r="G32" s="201"/>
      <c r="H32" s="201"/>
      <c r="I32" s="201"/>
      <c r="J32" s="201"/>
      <c r="K32" s="201"/>
      <c r="L32" s="201"/>
      <c r="M32" s="201"/>
      <c r="N32" s="206"/>
      <c r="O32" s="206"/>
      <c r="P32" s="206"/>
      <c r="Q32" s="206"/>
      <c r="R32" s="201"/>
      <c r="S32" s="201"/>
      <c r="T32" s="201"/>
      <c r="U32" s="201"/>
      <c r="V32" s="201"/>
      <c r="W32" s="201"/>
      <c r="X32" s="201"/>
      <c r="Y32" s="201"/>
      <c r="Z32" s="202"/>
      <c r="AA32" s="202"/>
      <c r="AB32" s="202"/>
      <c r="AC32" s="202"/>
      <c r="AD32" s="202"/>
      <c r="AE32" s="202"/>
      <c r="AF32" s="202"/>
      <c r="AG32" s="202" t="s">
        <v>126</v>
      </c>
      <c r="AH32" s="202" t="n">
        <v>0</v>
      </c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customFormat="false" ht="33.75" hidden="false" customHeight="false" outlineLevel="1" collapsed="false">
      <c r="A33" s="193" t="n">
        <v>8</v>
      </c>
      <c r="B33" s="194" t="s">
        <v>158</v>
      </c>
      <c r="C33" s="195" t="s">
        <v>159</v>
      </c>
      <c r="D33" s="196" t="s">
        <v>115</v>
      </c>
      <c r="E33" s="197" t="n">
        <v>151.48</v>
      </c>
      <c r="F33" s="198"/>
      <c r="G33" s="199" t="n">
        <f aca="false">ROUND(E33*F33,2)</f>
        <v>0</v>
      </c>
      <c r="H33" s="198"/>
      <c r="I33" s="199" t="n">
        <f aca="false">ROUND(E33*H33,2)</f>
        <v>0</v>
      </c>
      <c r="J33" s="198"/>
      <c r="K33" s="199" t="n">
        <f aca="false">ROUND(E33*J33,2)</f>
        <v>0</v>
      </c>
      <c r="L33" s="199" t="n">
        <v>21</v>
      </c>
      <c r="M33" s="199" t="n">
        <f aca="false">G33*(1+L33/100)</f>
        <v>0</v>
      </c>
      <c r="N33" s="197" t="n">
        <v>0.00044</v>
      </c>
      <c r="O33" s="197" t="n">
        <f aca="false">ROUND(E33*N33,2)</f>
        <v>0.07</v>
      </c>
      <c r="P33" s="197" t="n">
        <v>0</v>
      </c>
      <c r="Q33" s="197" t="n">
        <f aca="false">ROUND(E33*P33,2)</f>
        <v>0</v>
      </c>
      <c r="R33" s="199" t="s">
        <v>151</v>
      </c>
      <c r="S33" s="199" t="s">
        <v>117</v>
      </c>
      <c r="T33" s="200" t="s">
        <v>117</v>
      </c>
      <c r="U33" s="201" t="n">
        <v>0.0275</v>
      </c>
      <c r="V33" s="201" t="n">
        <f aca="false">ROUND(E33*U33,2)</f>
        <v>4.17</v>
      </c>
      <c r="W33" s="201"/>
      <c r="X33" s="201" t="s">
        <v>118</v>
      </c>
      <c r="Y33" s="201" t="s">
        <v>119</v>
      </c>
      <c r="Z33" s="202"/>
      <c r="AA33" s="202"/>
      <c r="AB33" s="202"/>
      <c r="AC33" s="202"/>
      <c r="AD33" s="202"/>
      <c r="AE33" s="202"/>
      <c r="AF33" s="202"/>
      <c r="AG33" s="202" t="s">
        <v>120</v>
      </c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</row>
    <row r="34" customFormat="false" ht="12.75" hidden="false" customHeight="false" outlineLevel="2" collapsed="false">
      <c r="A34" s="203"/>
      <c r="B34" s="204"/>
      <c r="C34" s="208" t="s">
        <v>152</v>
      </c>
      <c r="D34" s="209"/>
      <c r="E34" s="210" t="n">
        <v>74.54</v>
      </c>
      <c r="F34" s="201"/>
      <c r="G34" s="201"/>
      <c r="H34" s="201"/>
      <c r="I34" s="201"/>
      <c r="J34" s="201"/>
      <c r="K34" s="201"/>
      <c r="L34" s="201"/>
      <c r="M34" s="201"/>
      <c r="N34" s="206"/>
      <c r="O34" s="206"/>
      <c r="P34" s="206"/>
      <c r="Q34" s="206"/>
      <c r="R34" s="201"/>
      <c r="S34" s="201"/>
      <c r="T34" s="201"/>
      <c r="U34" s="201"/>
      <c r="V34" s="201"/>
      <c r="W34" s="201"/>
      <c r="X34" s="201"/>
      <c r="Y34" s="201"/>
      <c r="Z34" s="202"/>
      <c r="AA34" s="202"/>
      <c r="AB34" s="202"/>
      <c r="AC34" s="202"/>
      <c r="AD34" s="202"/>
      <c r="AE34" s="202"/>
      <c r="AF34" s="202"/>
      <c r="AG34" s="202" t="s">
        <v>126</v>
      </c>
      <c r="AH34" s="202" t="n">
        <v>0</v>
      </c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customFormat="false" ht="12.75" hidden="false" customHeight="false" outlineLevel="3" collapsed="false">
      <c r="A35" s="203"/>
      <c r="B35" s="204"/>
      <c r="C35" s="208" t="s">
        <v>153</v>
      </c>
      <c r="D35" s="209"/>
      <c r="E35" s="210" t="n">
        <v>0.44</v>
      </c>
      <c r="F35" s="201"/>
      <c r="G35" s="201"/>
      <c r="H35" s="201"/>
      <c r="I35" s="201"/>
      <c r="J35" s="201"/>
      <c r="K35" s="201"/>
      <c r="L35" s="201"/>
      <c r="M35" s="201"/>
      <c r="N35" s="206"/>
      <c r="O35" s="206"/>
      <c r="P35" s="206"/>
      <c r="Q35" s="206"/>
      <c r="R35" s="201"/>
      <c r="S35" s="201"/>
      <c r="T35" s="201"/>
      <c r="U35" s="201"/>
      <c r="V35" s="201"/>
      <c r="W35" s="201"/>
      <c r="X35" s="201"/>
      <c r="Y35" s="201"/>
      <c r="Z35" s="202"/>
      <c r="AA35" s="202"/>
      <c r="AB35" s="202"/>
      <c r="AC35" s="202"/>
      <c r="AD35" s="202"/>
      <c r="AE35" s="202"/>
      <c r="AF35" s="202"/>
      <c r="AG35" s="202" t="s">
        <v>126</v>
      </c>
      <c r="AH35" s="202" t="n">
        <v>0</v>
      </c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customFormat="false" ht="12.75" hidden="false" customHeight="false" outlineLevel="3" collapsed="false">
      <c r="A36" s="203"/>
      <c r="B36" s="204"/>
      <c r="C36" s="208" t="s">
        <v>154</v>
      </c>
      <c r="D36" s="209"/>
      <c r="E36" s="210" t="n">
        <v>75.7</v>
      </c>
      <c r="F36" s="201"/>
      <c r="G36" s="201"/>
      <c r="H36" s="201"/>
      <c r="I36" s="201"/>
      <c r="J36" s="201"/>
      <c r="K36" s="201"/>
      <c r="L36" s="201"/>
      <c r="M36" s="201"/>
      <c r="N36" s="206"/>
      <c r="O36" s="206"/>
      <c r="P36" s="206"/>
      <c r="Q36" s="206"/>
      <c r="R36" s="201"/>
      <c r="S36" s="201"/>
      <c r="T36" s="201"/>
      <c r="U36" s="201"/>
      <c r="V36" s="201"/>
      <c r="W36" s="201"/>
      <c r="X36" s="201"/>
      <c r="Y36" s="201"/>
      <c r="Z36" s="202"/>
      <c r="AA36" s="202"/>
      <c r="AB36" s="202"/>
      <c r="AC36" s="202"/>
      <c r="AD36" s="202"/>
      <c r="AE36" s="202"/>
      <c r="AF36" s="202"/>
      <c r="AG36" s="202" t="s">
        <v>126</v>
      </c>
      <c r="AH36" s="202" t="n">
        <v>0</v>
      </c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customFormat="false" ht="12.75" hidden="false" customHeight="false" outlineLevel="3" collapsed="false">
      <c r="A37" s="203"/>
      <c r="B37" s="204"/>
      <c r="C37" s="208" t="s">
        <v>155</v>
      </c>
      <c r="D37" s="209"/>
      <c r="E37" s="210" t="n">
        <v>0.2</v>
      </c>
      <c r="F37" s="201"/>
      <c r="G37" s="201"/>
      <c r="H37" s="201"/>
      <c r="I37" s="201"/>
      <c r="J37" s="201"/>
      <c r="K37" s="201"/>
      <c r="L37" s="201"/>
      <c r="M37" s="201"/>
      <c r="N37" s="206"/>
      <c r="O37" s="206"/>
      <c r="P37" s="206"/>
      <c r="Q37" s="206"/>
      <c r="R37" s="201"/>
      <c r="S37" s="201"/>
      <c r="T37" s="201"/>
      <c r="U37" s="201"/>
      <c r="V37" s="201"/>
      <c r="W37" s="201"/>
      <c r="X37" s="201"/>
      <c r="Y37" s="201"/>
      <c r="Z37" s="202"/>
      <c r="AA37" s="202"/>
      <c r="AB37" s="202"/>
      <c r="AC37" s="202"/>
      <c r="AD37" s="202"/>
      <c r="AE37" s="202"/>
      <c r="AF37" s="202"/>
      <c r="AG37" s="202" t="s">
        <v>126</v>
      </c>
      <c r="AH37" s="202" t="n">
        <v>0</v>
      </c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customFormat="false" ht="12.75" hidden="false" customHeight="false" outlineLevel="3" collapsed="false">
      <c r="A38" s="203"/>
      <c r="B38" s="204"/>
      <c r="C38" s="208" t="s">
        <v>156</v>
      </c>
      <c r="D38" s="209"/>
      <c r="E38" s="210" t="n">
        <v>0.2</v>
      </c>
      <c r="F38" s="201"/>
      <c r="G38" s="201"/>
      <c r="H38" s="201"/>
      <c r="I38" s="201"/>
      <c r="J38" s="201"/>
      <c r="K38" s="201"/>
      <c r="L38" s="201"/>
      <c r="M38" s="201"/>
      <c r="N38" s="206"/>
      <c r="O38" s="206"/>
      <c r="P38" s="206"/>
      <c r="Q38" s="206"/>
      <c r="R38" s="201"/>
      <c r="S38" s="201"/>
      <c r="T38" s="201"/>
      <c r="U38" s="201"/>
      <c r="V38" s="201"/>
      <c r="W38" s="201"/>
      <c r="X38" s="201"/>
      <c r="Y38" s="201"/>
      <c r="Z38" s="202"/>
      <c r="AA38" s="202"/>
      <c r="AB38" s="202"/>
      <c r="AC38" s="202"/>
      <c r="AD38" s="202"/>
      <c r="AE38" s="202"/>
      <c r="AF38" s="202"/>
      <c r="AG38" s="202" t="s">
        <v>126</v>
      </c>
      <c r="AH38" s="202" t="n">
        <v>0</v>
      </c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</row>
    <row r="39" customFormat="false" ht="12.75" hidden="false" customHeight="false" outlineLevel="3" collapsed="false">
      <c r="A39" s="203"/>
      <c r="B39" s="204"/>
      <c r="C39" s="208" t="s">
        <v>157</v>
      </c>
      <c r="D39" s="209"/>
      <c r="E39" s="210" t="n">
        <v>0.4</v>
      </c>
      <c r="F39" s="201"/>
      <c r="G39" s="201"/>
      <c r="H39" s="201"/>
      <c r="I39" s="201"/>
      <c r="J39" s="201"/>
      <c r="K39" s="201"/>
      <c r="L39" s="201"/>
      <c r="M39" s="201"/>
      <c r="N39" s="206"/>
      <c r="O39" s="206"/>
      <c r="P39" s="206"/>
      <c r="Q39" s="206"/>
      <c r="R39" s="201"/>
      <c r="S39" s="201"/>
      <c r="T39" s="201"/>
      <c r="U39" s="201"/>
      <c r="V39" s="201"/>
      <c r="W39" s="201"/>
      <c r="X39" s="201"/>
      <c r="Y39" s="201"/>
      <c r="Z39" s="202"/>
      <c r="AA39" s="202"/>
      <c r="AB39" s="202"/>
      <c r="AC39" s="202"/>
      <c r="AD39" s="202"/>
      <c r="AE39" s="202"/>
      <c r="AF39" s="202"/>
      <c r="AG39" s="202" t="s">
        <v>126</v>
      </c>
      <c r="AH39" s="202" t="n">
        <v>0</v>
      </c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customFormat="false" ht="22.5" hidden="false" customHeight="false" outlineLevel="1" collapsed="false">
      <c r="A40" s="193" t="n">
        <v>9</v>
      </c>
      <c r="B40" s="194" t="s">
        <v>160</v>
      </c>
      <c r="C40" s="195" t="s">
        <v>161</v>
      </c>
      <c r="D40" s="196" t="s">
        <v>115</v>
      </c>
      <c r="E40" s="197" t="n">
        <v>166.628</v>
      </c>
      <c r="F40" s="198"/>
      <c r="G40" s="199" t="n">
        <f aca="false">ROUND(E40*F40,2)</f>
        <v>0</v>
      </c>
      <c r="H40" s="198"/>
      <c r="I40" s="199" t="n">
        <f aca="false">ROUND(E40*H40,2)</f>
        <v>0</v>
      </c>
      <c r="J40" s="198"/>
      <c r="K40" s="199" t="n">
        <f aca="false">ROUND(E40*J40,2)</f>
        <v>0</v>
      </c>
      <c r="L40" s="199" t="n">
        <v>21</v>
      </c>
      <c r="M40" s="199" t="n">
        <f aca="false">G40*(1+L40/100)</f>
        <v>0</v>
      </c>
      <c r="N40" s="197" t="n">
        <v>0.00035</v>
      </c>
      <c r="O40" s="197" t="n">
        <f aca="false">ROUND(E40*N40,2)</f>
        <v>0.06</v>
      </c>
      <c r="P40" s="197" t="n">
        <v>0</v>
      </c>
      <c r="Q40" s="197" t="n">
        <f aca="false">ROUND(E40*P40,2)</f>
        <v>0</v>
      </c>
      <c r="R40" s="199" t="s">
        <v>151</v>
      </c>
      <c r="S40" s="199" t="s">
        <v>117</v>
      </c>
      <c r="T40" s="200" t="s">
        <v>117</v>
      </c>
      <c r="U40" s="201" t="n">
        <v>0.2</v>
      </c>
      <c r="V40" s="201" t="n">
        <f aca="false">ROUND(E40*U40,2)</f>
        <v>33.33</v>
      </c>
      <c r="W40" s="201"/>
      <c r="X40" s="201" t="s">
        <v>118</v>
      </c>
      <c r="Y40" s="201" t="s">
        <v>119</v>
      </c>
      <c r="Z40" s="202"/>
      <c r="AA40" s="202"/>
      <c r="AB40" s="202"/>
      <c r="AC40" s="202"/>
      <c r="AD40" s="202"/>
      <c r="AE40" s="202"/>
      <c r="AF40" s="202"/>
      <c r="AG40" s="202" t="s">
        <v>162</v>
      </c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</row>
    <row r="41" customFormat="false" ht="12.75" hidden="false" customHeight="false" outlineLevel="2" collapsed="false">
      <c r="A41" s="203"/>
      <c r="B41" s="204"/>
      <c r="C41" s="208" t="s">
        <v>163</v>
      </c>
      <c r="D41" s="209"/>
      <c r="E41" s="210" t="n">
        <v>81.994</v>
      </c>
      <c r="F41" s="201"/>
      <c r="G41" s="201"/>
      <c r="H41" s="201"/>
      <c r="I41" s="201"/>
      <c r="J41" s="201"/>
      <c r="K41" s="201"/>
      <c r="L41" s="201"/>
      <c r="M41" s="201"/>
      <c r="N41" s="206"/>
      <c r="O41" s="206"/>
      <c r="P41" s="206"/>
      <c r="Q41" s="206"/>
      <c r="R41" s="201"/>
      <c r="S41" s="201"/>
      <c r="T41" s="201"/>
      <c r="U41" s="201"/>
      <c r="V41" s="201"/>
      <c r="W41" s="201"/>
      <c r="X41" s="201"/>
      <c r="Y41" s="201"/>
      <c r="Z41" s="202"/>
      <c r="AA41" s="202"/>
      <c r="AB41" s="202"/>
      <c r="AC41" s="202"/>
      <c r="AD41" s="202"/>
      <c r="AE41" s="202"/>
      <c r="AF41" s="202"/>
      <c r="AG41" s="202" t="s">
        <v>126</v>
      </c>
      <c r="AH41" s="202" t="n">
        <v>0</v>
      </c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</row>
    <row r="42" customFormat="false" ht="12.75" hidden="false" customHeight="false" outlineLevel="3" collapsed="false">
      <c r="A42" s="203"/>
      <c r="B42" s="204"/>
      <c r="C42" s="208" t="s">
        <v>164</v>
      </c>
      <c r="D42" s="209"/>
      <c r="E42" s="210" t="n">
        <v>0.484</v>
      </c>
      <c r="F42" s="201"/>
      <c r="G42" s="201"/>
      <c r="H42" s="201"/>
      <c r="I42" s="201"/>
      <c r="J42" s="201"/>
      <c r="K42" s="201"/>
      <c r="L42" s="201"/>
      <c r="M42" s="201"/>
      <c r="N42" s="206"/>
      <c r="O42" s="206"/>
      <c r="P42" s="206"/>
      <c r="Q42" s="206"/>
      <c r="R42" s="201"/>
      <c r="S42" s="201"/>
      <c r="T42" s="201"/>
      <c r="U42" s="201"/>
      <c r="V42" s="201"/>
      <c r="W42" s="201"/>
      <c r="X42" s="201"/>
      <c r="Y42" s="201"/>
      <c r="Z42" s="202"/>
      <c r="AA42" s="202"/>
      <c r="AB42" s="202"/>
      <c r="AC42" s="202"/>
      <c r="AD42" s="202"/>
      <c r="AE42" s="202"/>
      <c r="AF42" s="202"/>
      <c r="AG42" s="202" t="s">
        <v>126</v>
      </c>
      <c r="AH42" s="202" t="n">
        <v>0</v>
      </c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customFormat="false" ht="12.75" hidden="false" customHeight="false" outlineLevel="3" collapsed="false">
      <c r="A43" s="203"/>
      <c r="B43" s="204"/>
      <c r="C43" s="208" t="s">
        <v>165</v>
      </c>
      <c r="D43" s="209"/>
      <c r="E43" s="210" t="n">
        <v>83.27</v>
      </c>
      <c r="F43" s="201"/>
      <c r="G43" s="201"/>
      <c r="H43" s="201"/>
      <c r="I43" s="201"/>
      <c r="J43" s="201"/>
      <c r="K43" s="201"/>
      <c r="L43" s="201"/>
      <c r="M43" s="201"/>
      <c r="N43" s="206"/>
      <c r="O43" s="206"/>
      <c r="P43" s="206"/>
      <c r="Q43" s="206"/>
      <c r="R43" s="201"/>
      <c r="S43" s="201"/>
      <c r="T43" s="201"/>
      <c r="U43" s="201"/>
      <c r="V43" s="201"/>
      <c r="W43" s="201"/>
      <c r="X43" s="201"/>
      <c r="Y43" s="201"/>
      <c r="Z43" s="202"/>
      <c r="AA43" s="202"/>
      <c r="AB43" s="202"/>
      <c r="AC43" s="202"/>
      <c r="AD43" s="202"/>
      <c r="AE43" s="202"/>
      <c r="AF43" s="202"/>
      <c r="AG43" s="202" t="s">
        <v>126</v>
      </c>
      <c r="AH43" s="202" t="n">
        <v>0</v>
      </c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</row>
    <row r="44" customFormat="false" ht="12.75" hidden="false" customHeight="false" outlineLevel="3" collapsed="false">
      <c r="A44" s="203"/>
      <c r="B44" s="204"/>
      <c r="C44" s="208" t="s">
        <v>166</v>
      </c>
      <c r="D44" s="209"/>
      <c r="E44" s="210" t="n">
        <v>0.22</v>
      </c>
      <c r="F44" s="201"/>
      <c r="G44" s="201"/>
      <c r="H44" s="201"/>
      <c r="I44" s="201"/>
      <c r="J44" s="201"/>
      <c r="K44" s="201"/>
      <c r="L44" s="201"/>
      <c r="M44" s="201"/>
      <c r="N44" s="206"/>
      <c r="O44" s="206"/>
      <c r="P44" s="206"/>
      <c r="Q44" s="206"/>
      <c r="R44" s="201"/>
      <c r="S44" s="201"/>
      <c r="T44" s="201"/>
      <c r="U44" s="201"/>
      <c r="V44" s="201"/>
      <c r="W44" s="201"/>
      <c r="X44" s="201"/>
      <c r="Y44" s="201"/>
      <c r="Z44" s="202"/>
      <c r="AA44" s="202"/>
      <c r="AB44" s="202"/>
      <c r="AC44" s="202"/>
      <c r="AD44" s="202"/>
      <c r="AE44" s="202"/>
      <c r="AF44" s="202"/>
      <c r="AG44" s="202" t="s">
        <v>126</v>
      </c>
      <c r="AH44" s="202" t="n">
        <v>0</v>
      </c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</row>
    <row r="45" customFormat="false" ht="12.75" hidden="false" customHeight="false" outlineLevel="3" collapsed="false">
      <c r="A45" s="203"/>
      <c r="B45" s="204"/>
      <c r="C45" s="208" t="s">
        <v>167</v>
      </c>
      <c r="D45" s="209"/>
      <c r="E45" s="210" t="n">
        <v>0.22</v>
      </c>
      <c r="F45" s="201"/>
      <c r="G45" s="201"/>
      <c r="H45" s="201"/>
      <c r="I45" s="201"/>
      <c r="J45" s="201"/>
      <c r="K45" s="201"/>
      <c r="L45" s="201"/>
      <c r="M45" s="201"/>
      <c r="N45" s="206"/>
      <c r="O45" s="206"/>
      <c r="P45" s="206"/>
      <c r="Q45" s="206"/>
      <c r="R45" s="201"/>
      <c r="S45" s="201"/>
      <c r="T45" s="201"/>
      <c r="U45" s="201"/>
      <c r="V45" s="201"/>
      <c r="W45" s="201"/>
      <c r="X45" s="201"/>
      <c r="Y45" s="201"/>
      <c r="Z45" s="202"/>
      <c r="AA45" s="202"/>
      <c r="AB45" s="202"/>
      <c r="AC45" s="202"/>
      <c r="AD45" s="202"/>
      <c r="AE45" s="202"/>
      <c r="AF45" s="202"/>
      <c r="AG45" s="202" t="s">
        <v>126</v>
      </c>
      <c r="AH45" s="202" t="n">
        <v>0</v>
      </c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customFormat="false" ht="12.75" hidden="false" customHeight="false" outlineLevel="3" collapsed="false">
      <c r="A46" s="203"/>
      <c r="B46" s="204"/>
      <c r="C46" s="208" t="s">
        <v>168</v>
      </c>
      <c r="D46" s="209"/>
      <c r="E46" s="210" t="n">
        <v>0.44</v>
      </c>
      <c r="F46" s="201"/>
      <c r="G46" s="201"/>
      <c r="H46" s="201"/>
      <c r="I46" s="201"/>
      <c r="J46" s="201"/>
      <c r="K46" s="201"/>
      <c r="L46" s="201"/>
      <c r="M46" s="201"/>
      <c r="N46" s="206"/>
      <c r="O46" s="206"/>
      <c r="P46" s="206"/>
      <c r="Q46" s="206"/>
      <c r="R46" s="201"/>
      <c r="S46" s="201"/>
      <c r="T46" s="201"/>
      <c r="U46" s="201"/>
      <c r="V46" s="201"/>
      <c r="W46" s="201"/>
      <c r="X46" s="201"/>
      <c r="Y46" s="201"/>
      <c r="Z46" s="202"/>
      <c r="AA46" s="202"/>
      <c r="AB46" s="202"/>
      <c r="AC46" s="202"/>
      <c r="AD46" s="202"/>
      <c r="AE46" s="202"/>
      <c r="AF46" s="202"/>
      <c r="AG46" s="202" t="s">
        <v>126</v>
      </c>
      <c r="AH46" s="202" t="n">
        <v>0</v>
      </c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</row>
    <row r="47" customFormat="false" ht="33.75" hidden="false" customHeight="false" outlineLevel="1" collapsed="false">
      <c r="A47" s="193" t="n">
        <v>10</v>
      </c>
      <c r="B47" s="194" t="s">
        <v>169</v>
      </c>
      <c r="C47" s="195" t="s">
        <v>170</v>
      </c>
      <c r="D47" s="196" t="s">
        <v>171</v>
      </c>
      <c r="E47" s="197" t="n">
        <v>1</v>
      </c>
      <c r="F47" s="198"/>
      <c r="G47" s="199" t="n">
        <f aca="false">ROUND(E47*F47,2)</f>
        <v>0</v>
      </c>
      <c r="H47" s="198"/>
      <c r="I47" s="199" t="n">
        <f aca="false">ROUND(E47*H47,2)</f>
        <v>0</v>
      </c>
      <c r="J47" s="198"/>
      <c r="K47" s="199" t="n">
        <f aca="false">ROUND(E47*J47,2)</f>
        <v>0</v>
      </c>
      <c r="L47" s="199" t="n">
        <v>21</v>
      </c>
      <c r="M47" s="199" t="n">
        <f aca="false">G47*(1+L47/100)</f>
        <v>0</v>
      </c>
      <c r="N47" s="197" t="n">
        <v>0.00385</v>
      </c>
      <c r="O47" s="197" t="n">
        <f aca="false">ROUND(E47*N47,2)</f>
        <v>0</v>
      </c>
      <c r="P47" s="197" t="n">
        <v>0</v>
      </c>
      <c r="Q47" s="197" t="n">
        <f aca="false">ROUND(E47*P47,2)</f>
        <v>0</v>
      </c>
      <c r="R47" s="199" t="s">
        <v>151</v>
      </c>
      <c r="S47" s="199" t="s">
        <v>117</v>
      </c>
      <c r="T47" s="200" t="s">
        <v>117</v>
      </c>
      <c r="U47" s="201" t="n">
        <v>0.7</v>
      </c>
      <c r="V47" s="201" t="n">
        <f aca="false">ROUND(E47*U47,2)</f>
        <v>0.7</v>
      </c>
      <c r="W47" s="201"/>
      <c r="X47" s="201" t="s">
        <v>118</v>
      </c>
      <c r="Y47" s="201" t="s">
        <v>119</v>
      </c>
      <c r="Z47" s="202"/>
      <c r="AA47" s="202"/>
      <c r="AB47" s="202"/>
      <c r="AC47" s="202"/>
      <c r="AD47" s="202"/>
      <c r="AE47" s="202"/>
      <c r="AF47" s="202"/>
      <c r="AG47" s="202" t="s">
        <v>120</v>
      </c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</row>
    <row r="48" customFormat="false" ht="12.75" hidden="false" customHeight="true" outlineLevel="2" collapsed="false">
      <c r="A48" s="203"/>
      <c r="B48" s="204"/>
      <c r="C48" s="205" t="s">
        <v>172</v>
      </c>
      <c r="D48" s="205"/>
      <c r="E48" s="205"/>
      <c r="F48" s="205"/>
      <c r="G48" s="205"/>
      <c r="H48" s="201"/>
      <c r="I48" s="201"/>
      <c r="J48" s="201"/>
      <c r="K48" s="201"/>
      <c r="L48" s="201"/>
      <c r="M48" s="201"/>
      <c r="N48" s="206"/>
      <c r="O48" s="206"/>
      <c r="P48" s="206"/>
      <c r="Q48" s="206"/>
      <c r="R48" s="201"/>
      <c r="S48" s="201"/>
      <c r="T48" s="201"/>
      <c r="U48" s="201"/>
      <c r="V48" s="201"/>
      <c r="W48" s="201"/>
      <c r="X48" s="201"/>
      <c r="Y48" s="201"/>
      <c r="Z48" s="202"/>
      <c r="AA48" s="202"/>
      <c r="AB48" s="202"/>
      <c r="AC48" s="202"/>
      <c r="AD48" s="202"/>
      <c r="AE48" s="202"/>
      <c r="AF48" s="202"/>
      <c r="AG48" s="202" t="s">
        <v>122</v>
      </c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</row>
    <row r="49" customFormat="false" ht="12.75" hidden="false" customHeight="true" outlineLevel="2" collapsed="false">
      <c r="A49" s="203"/>
      <c r="B49" s="204"/>
      <c r="C49" s="207" t="s">
        <v>173</v>
      </c>
      <c r="D49" s="207"/>
      <c r="E49" s="207"/>
      <c r="F49" s="207"/>
      <c r="G49" s="207"/>
      <c r="H49" s="201"/>
      <c r="I49" s="201"/>
      <c r="J49" s="201"/>
      <c r="K49" s="201"/>
      <c r="L49" s="201"/>
      <c r="M49" s="201"/>
      <c r="N49" s="206"/>
      <c r="O49" s="206"/>
      <c r="P49" s="206"/>
      <c r="Q49" s="206"/>
      <c r="R49" s="201"/>
      <c r="S49" s="201"/>
      <c r="T49" s="201"/>
      <c r="U49" s="201"/>
      <c r="V49" s="201"/>
      <c r="W49" s="201"/>
      <c r="X49" s="201"/>
      <c r="Y49" s="201"/>
      <c r="Z49" s="202"/>
      <c r="AA49" s="202"/>
      <c r="AB49" s="202"/>
      <c r="AC49" s="202"/>
      <c r="AD49" s="202"/>
      <c r="AE49" s="202"/>
      <c r="AF49" s="202"/>
      <c r="AG49" s="202" t="s">
        <v>124</v>
      </c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19" t="str">
        <f aca="false">C49</f>
        <v>ukotvení kotevní desky šrouby, utěsnění kolem prostupu PU pěnou, natavení manžety prostupu k parozábraně</v>
      </c>
      <c r="BB49" s="202"/>
      <c r="BC49" s="202"/>
      <c r="BD49" s="202"/>
      <c r="BE49" s="202"/>
      <c r="BF49" s="202"/>
      <c r="BG49" s="202"/>
      <c r="BH49" s="202"/>
    </row>
    <row r="50" customFormat="false" ht="12.75" hidden="false" customHeight="false" outlineLevel="2" collapsed="false">
      <c r="A50" s="203"/>
      <c r="B50" s="204"/>
      <c r="C50" s="208" t="s">
        <v>174</v>
      </c>
      <c r="D50" s="209"/>
      <c r="E50" s="210" t="n">
        <v>1</v>
      </c>
      <c r="F50" s="201"/>
      <c r="G50" s="201"/>
      <c r="H50" s="201"/>
      <c r="I50" s="201"/>
      <c r="J50" s="201"/>
      <c r="K50" s="201"/>
      <c r="L50" s="201"/>
      <c r="M50" s="201"/>
      <c r="N50" s="206"/>
      <c r="O50" s="206"/>
      <c r="P50" s="206"/>
      <c r="Q50" s="206"/>
      <c r="R50" s="201"/>
      <c r="S50" s="201"/>
      <c r="T50" s="201"/>
      <c r="U50" s="201"/>
      <c r="V50" s="201"/>
      <c r="W50" s="201"/>
      <c r="X50" s="201"/>
      <c r="Y50" s="201"/>
      <c r="Z50" s="202"/>
      <c r="AA50" s="202"/>
      <c r="AB50" s="202"/>
      <c r="AC50" s="202"/>
      <c r="AD50" s="202"/>
      <c r="AE50" s="202"/>
      <c r="AF50" s="202"/>
      <c r="AG50" s="202" t="s">
        <v>126</v>
      </c>
      <c r="AH50" s="202" t="n">
        <v>0</v>
      </c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</row>
    <row r="51" customFormat="false" ht="22.5" hidden="false" customHeight="false" outlineLevel="1" collapsed="false">
      <c r="A51" s="193" t="n">
        <v>11</v>
      </c>
      <c r="B51" s="194" t="s">
        <v>175</v>
      </c>
      <c r="C51" s="195" t="s">
        <v>176</v>
      </c>
      <c r="D51" s="196" t="s">
        <v>115</v>
      </c>
      <c r="E51" s="197" t="n">
        <v>166.628</v>
      </c>
      <c r="F51" s="198"/>
      <c r="G51" s="199" t="n">
        <f aca="false">ROUND(E51*F51,2)</f>
        <v>0</v>
      </c>
      <c r="H51" s="198"/>
      <c r="I51" s="199" t="n">
        <f aca="false">ROUND(E51*H51,2)</f>
        <v>0</v>
      </c>
      <c r="J51" s="198"/>
      <c r="K51" s="199" t="n">
        <f aca="false">ROUND(E51*J51,2)</f>
        <v>0</v>
      </c>
      <c r="L51" s="199" t="n">
        <v>21</v>
      </c>
      <c r="M51" s="199" t="n">
        <f aca="false">G51*(1+L51/100)</f>
        <v>0</v>
      </c>
      <c r="N51" s="197" t="n">
        <v>0</v>
      </c>
      <c r="O51" s="197" t="n">
        <f aca="false">ROUND(E51*N51,2)</f>
        <v>0</v>
      </c>
      <c r="P51" s="197" t="n">
        <v>0</v>
      </c>
      <c r="Q51" s="197" t="n">
        <f aca="false">ROUND(E51*P51,2)</f>
        <v>0</v>
      </c>
      <c r="R51" s="199" t="s">
        <v>151</v>
      </c>
      <c r="S51" s="199" t="s">
        <v>117</v>
      </c>
      <c r="T51" s="200" t="s">
        <v>117</v>
      </c>
      <c r="U51" s="201" t="n">
        <v>0.9146</v>
      </c>
      <c r="V51" s="201" t="n">
        <f aca="false">ROUND(E51*U51,2)</f>
        <v>152.4</v>
      </c>
      <c r="W51" s="201"/>
      <c r="X51" s="201" t="s">
        <v>118</v>
      </c>
      <c r="Y51" s="201" t="s">
        <v>119</v>
      </c>
      <c r="Z51" s="202"/>
      <c r="AA51" s="202"/>
      <c r="AB51" s="202"/>
      <c r="AC51" s="202"/>
      <c r="AD51" s="202"/>
      <c r="AE51" s="202"/>
      <c r="AF51" s="202"/>
      <c r="AG51" s="202" t="s">
        <v>162</v>
      </c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</row>
    <row r="52" customFormat="false" ht="12.75" hidden="false" customHeight="true" outlineLevel="2" collapsed="false">
      <c r="A52" s="203"/>
      <c r="B52" s="204"/>
      <c r="C52" s="220" t="s">
        <v>177</v>
      </c>
      <c r="D52" s="220"/>
      <c r="E52" s="220"/>
      <c r="F52" s="220"/>
      <c r="G52" s="220"/>
      <c r="H52" s="201"/>
      <c r="I52" s="201"/>
      <c r="J52" s="201"/>
      <c r="K52" s="201"/>
      <c r="L52" s="201"/>
      <c r="M52" s="201"/>
      <c r="N52" s="206"/>
      <c r="O52" s="206"/>
      <c r="P52" s="206"/>
      <c r="Q52" s="206"/>
      <c r="R52" s="201"/>
      <c r="S52" s="201"/>
      <c r="T52" s="201"/>
      <c r="U52" s="201"/>
      <c r="V52" s="201"/>
      <c r="W52" s="201"/>
      <c r="X52" s="201"/>
      <c r="Y52" s="201"/>
      <c r="Z52" s="202"/>
      <c r="AA52" s="202"/>
      <c r="AB52" s="202"/>
      <c r="AC52" s="202"/>
      <c r="AD52" s="202"/>
      <c r="AE52" s="202"/>
      <c r="AF52" s="202"/>
      <c r="AG52" s="202" t="s">
        <v>124</v>
      </c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</row>
    <row r="53" customFormat="false" ht="12.75" hidden="false" customHeight="false" outlineLevel="2" collapsed="false">
      <c r="A53" s="203"/>
      <c r="B53" s="204"/>
      <c r="C53" s="208" t="s">
        <v>163</v>
      </c>
      <c r="D53" s="209"/>
      <c r="E53" s="210" t="n">
        <v>81.994</v>
      </c>
      <c r="F53" s="201"/>
      <c r="G53" s="201"/>
      <c r="H53" s="201"/>
      <c r="I53" s="201"/>
      <c r="J53" s="201"/>
      <c r="K53" s="201"/>
      <c r="L53" s="201"/>
      <c r="M53" s="201"/>
      <c r="N53" s="206"/>
      <c r="O53" s="206"/>
      <c r="P53" s="206"/>
      <c r="Q53" s="206"/>
      <c r="R53" s="201"/>
      <c r="S53" s="201"/>
      <c r="T53" s="201"/>
      <c r="U53" s="201"/>
      <c r="V53" s="201"/>
      <c r="W53" s="201"/>
      <c r="X53" s="201"/>
      <c r="Y53" s="201"/>
      <c r="Z53" s="202"/>
      <c r="AA53" s="202"/>
      <c r="AB53" s="202"/>
      <c r="AC53" s="202"/>
      <c r="AD53" s="202"/>
      <c r="AE53" s="202"/>
      <c r="AF53" s="202"/>
      <c r="AG53" s="202" t="s">
        <v>126</v>
      </c>
      <c r="AH53" s="202" t="n">
        <v>0</v>
      </c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</row>
    <row r="54" customFormat="false" ht="12.75" hidden="false" customHeight="false" outlineLevel="3" collapsed="false">
      <c r="A54" s="203"/>
      <c r="B54" s="204"/>
      <c r="C54" s="208" t="s">
        <v>164</v>
      </c>
      <c r="D54" s="209"/>
      <c r="E54" s="210" t="n">
        <v>0.484</v>
      </c>
      <c r="F54" s="201"/>
      <c r="G54" s="201"/>
      <c r="H54" s="201"/>
      <c r="I54" s="201"/>
      <c r="J54" s="201"/>
      <c r="K54" s="201"/>
      <c r="L54" s="201"/>
      <c r="M54" s="201"/>
      <c r="N54" s="206"/>
      <c r="O54" s="206"/>
      <c r="P54" s="206"/>
      <c r="Q54" s="206"/>
      <c r="R54" s="201"/>
      <c r="S54" s="201"/>
      <c r="T54" s="201"/>
      <c r="U54" s="201"/>
      <c r="V54" s="201"/>
      <c r="W54" s="201"/>
      <c r="X54" s="201"/>
      <c r="Y54" s="201"/>
      <c r="Z54" s="202"/>
      <c r="AA54" s="202"/>
      <c r="AB54" s="202"/>
      <c r="AC54" s="202"/>
      <c r="AD54" s="202"/>
      <c r="AE54" s="202"/>
      <c r="AF54" s="202"/>
      <c r="AG54" s="202" t="s">
        <v>126</v>
      </c>
      <c r="AH54" s="202" t="n">
        <v>0</v>
      </c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</row>
    <row r="55" customFormat="false" ht="12.75" hidden="false" customHeight="false" outlineLevel="3" collapsed="false">
      <c r="A55" s="203"/>
      <c r="B55" s="204"/>
      <c r="C55" s="208" t="s">
        <v>165</v>
      </c>
      <c r="D55" s="209"/>
      <c r="E55" s="210" t="n">
        <v>83.27</v>
      </c>
      <c r="F55" s="201"/>
      <c r="G55" s="201"/>
      <c r="H55" s="201"/>
      <c r="I55" s="201"/>
      <c r="J55" s="201"/>
      <c r="K55" s="201"/>
      <c r="L55" s="201"/>
      <c r="M55" s="201"/>
      <c r="N55" s="206"/>
      <c r="O55" s="206"/>
      <c r="P55" s="206"/>
      <c r="Q55" s="206"/>
      <c r="R55" s="201"/>
      <c r="S55" s="201"/>
      <c r="T55" s="201"/>
      <c r="U55" s="201"/>
      <c r="V55" s="201"/>
      <c r="W55" s="201"/>
      <c r="X55" s="201"/>
      <c r="Y55" s="201"/>
      <c r="Z55" s="202"/>
      <c r="AA55" s="202"/>
      <c r="AB55" s="202"/>
      <c r="AC55" s="202"/>
      <c r="AD55" s="202"/>
      <c r="AE55" s="202"/>
      <c r="AF55" s="202"/>
      <c r="AG55" s="202" t="s">
        <v>126</v>
      </c>
      <c r="AH55" s="202" t="n">
        <v>0</v>
      </c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</row>
    <row r="56" customFormat="false" ht="12.75" hidden="false" customHeight="false" outlineLevel="3" collapsed="false">
      <c r="A56" s="203"/>
      <c r="B56" s="204"/>
      <c r="C56" s="208" t="s">
        <v>166</v>
      </c>
      <c r="D56" s="209"/>
      <c r="E56" s="210" t="n">
        <v>0.22</v>
      </c>
      <c r="F56" s="201"/>
      <c r="G56" s="201"/>
      <c r="H56" s="201"/>
      <c r="I56" s="201"/>
      <c r="J56" s="201"/>
      <c r="K56" s="201"/>
      <c r="L56" s="201"/>
      <c r="M56" s="201"/>
      <c r="N56" s="206"/>
      <c r="O56" s="206"/>
      <c r="P56" s="206"/>
      <c r="Q56" s="206"/>
      <c r="R56" s="201"/>
      <c r="S56" s="201"/>
      <c r="T56" s="201"/>
      <c r="U56" s="201"/>
      <c r="V56" s="201"/>
      <c r="W56" s="201"/>
      <c r="X56" s="201"/>
      <c r="Y56" s="201"/>
      <c r="Z56" s="202"/>
      <c r="AA56" s="202"/>
      <c r="AB56" s="202"/>
      <c r="AC56" s="202"/>
      <c r="AD56" s="202"/>
      <c r="AE56" s="202"/>
      <c r="AF56" s="202"/>
      <c r="AG56" s="202" t="s">
        <v>126</v>
      </c>
      <c r="AH56" s="202" t="n">
        <v>0</v>
      </c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</row>
    <row r="57" customFormat="false" ht="12.75" hidden="false" customHeight="false" outlineLevel="3" collapsed="false">
      <c r="A57" s="203"/>
      <c r="B57" s="204"/>
      <c r="C57" s="208" t="s">
        <v>167</v>
      </c>
      <c r="D57" s="209"/>
      <c r="E57" s="210" t="n">
        <v>0.22</v>
      </c>
      <c r="F57" s="201"/>
      <c r="G57" s="201"/>
      <c r="H57" s="201"/>
      <c r="I57" s="201"/>
      <c r="J57" s="201"/>
      <c r="K57" s="201"/>
      <c r="L57" s="201"/>
      <c r="M57" s="201"/>
      <c r="N57" s="206"/>
      <c r="O57" s="206"/>
      <c r="P57" s="206"/>
      <c r="Q57" s="206"/>
      <c r="R57" s="201"/>
      <c r="S57" s="201"/>
      <c r="T57" s="201"/>
      <c r="U57" s="201"/>
      <c r="V57" s="201"/>
      <c r="W57" s="201"/>
      <c r="X57" s="201"/>
      <c r="Y57" s="201"/>
      <c r="Z57" s="202"/>
      <c r="AA57" s="202"/>
      <c r="AB57" s="202"/>
      <c r="AC57" s="202"/>
      <c r="AD57" s="202"/>
      <c r="AE57" s="202"/>
      <c r="AF57" s="202"/>
      <c r="AG57" s="202" t="s">
        <v>126</v>
      </c>
      <c r="AH57" s="202" t="n">
        <v>0</v>
      </c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</row>
    <row r="58" customFormat="false" ht="12.75" hidden="false" customHeight="false" outlineLevel="3" collapsed="false">
      <c r="A58" s="203"/>
      <c r="B58" s="204"/>
      <c r="C58" s="208" t="s">
        <v>168</v>
      </c>
      <c r="D58" s="209"/>
      <c r="E58" s="210" t="n">
        <v>0.44</v>
      </c>
      <c r="F58" s="201"/>
      <c r="G58" s="201"/>
      <c r="H58" s="201"/>
      <c r="I58" s="201"/>
      <c r="J58" s="201"/>
      <c r="K58" s="201"/>
      <c r="L58" s="201"/>
      <c r="M58" s="201"/>
      <c r="N58" s="206"/>
      <c r="O58" s="206"/>
      <c r="P58" s="206"/>
      <c r="Q58" s="206"/>
      <c r="R58" s="201"/>
      <c r="S58" s="201"/>
      <c r="T58" s="201"/>
      <c r="U58" s="201"/>
      <c r="V58" s="201"/>
      <c r="W58" s="201"/>
      <c r="X58" s="201"/>
      <c r="Y58" s="201"/>
      <c r="Z58" s="202"/>
      <c r="AA58" s="202"/>
      <c r="AB58" s="202"/>
      <c r="AC58" s="202"/>
      <c r="AD58" s="202"/>
      <c r="AE58" s="202"/>
      <c r="AF58" s="202"/>
      <c r="AG58" s="202" t="s">
        <v>126</v>
      </c>
      <c r="AH58" s="202" t="n">
        <v>0</v>
      </c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</row>
    <row r="59" customFormat="false" ht="33.75" hidden="false" customHeight="false" outlineLevel="1" collapsed="false">
      <c r="A59" s="193" t="n">
        <v>12</v>
      </c>
      <c r="B59" s="194" t="s">
        <v>178</v>
      </c>
      <c r="C59" s="195" t="s">
        <v>179</v>
      </c>
      <c r="D59" s="196" t="s">
        <v>180</v>
      </c>
      <c r="E59" s="197" t="n">
        <v>4</v>
      </c>
      <c r="F59" s="198"/>
      <c r="G59" s="199" t="n">
        <f aca="false">ROUND(E59*F59,2)</f>
        <v>0</v>
      </c>
      <c r="H59" s="198"/>
      <c r="I59" s="199" t="n">
        <f aca="false">ROUND(E59*H59,2)</f>
        <v>0</v>
      </c>
      <c r="J59" s="198"/>
      <c r="K59" s="199" t="n">
        <f aca="false">ROUND(E59*J59,2)</f>
        <v>0</v>
      </c>
      <c r="L59" s="199" t="n">
        <v>21</v>
      </c>
      <c r="M59" s="199" t="n">
        <f aca="false">G59*(1+L59/100)</f>
        <v>0</v>
      </c>
      <c r="N59" s="197" t="n">
        <v>0.00184</v>
      </c>
      <c r="O59" s="197" t="n">
        <f aca="false">ROUND(E59*N59,2)</f>
        <v>0.01</v>
      </c>
      <c r="P59" s="197" t="n">
        <v>0</v>
      </c>
      <c r="Q59" s="197" t="n">
        <f aca="false">ROUND(E59*P59,2)</f>
        <v>0</v>
      </c>
      <c r="R59" s="199" t="s">
        <v>151</v>
      </c>
      <c r="S59" s="199" t="s">
        <v>117</v>
      </c>
      <c r="T59" s="200" t="s">
        <v>117</v>
      </c>
      <c r="U59" s="201" t="n">
        <v>0.252</v>
      </c>
      <c r="V59" s="201" t="n">
        <f aca="false">ROUND(E59*U59,2)</f>
        <v>1.01</v>
      </c>
      <c r="W59" s="201"/>
      <c r="X59" s="201" t="s">
        <v>118</v>
      </c>
      <c r="Y59" s="201" t="s">
        <v>119</v>
      </c>
      <c r="Z59" s="202"/>
      <c r="AA59" s="202"/>
      <c r="AB59" s="202"/>
      <c r="AC59" s="202"/>
      <c r="AD59" s="202"/>
      <c r="AE59" s="202"/>
      <c r="AF59" s="202"/>
      <c r="AG59" s="202" t="s">
        <v>120</v>
      </c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</row>
    <row r="60" customFormat="false" ht="12.75" hidden="false" customHeight="true" outlineLevel="2" collapsed="false">
      <c r="A60" s="203"/>
      <c r="B60" s="204"/>
      <c r="C60" s="205" t="s">
        <v>172</v>
      </c>
      <c r="D60" s="205"/>
      <c r="E60" s="205"/>
      <c r="F60" s="205"/>
      <c r="G60" s="205"/>
      <c r="H60" s="201"/>
      <c r="I60" s="201"/>
      <c r="J60" s="201"/>
      <c r="K60" s="201"/>
      <c r="L60" s="201"/>
      <c r="M60" s="201"/>
      <c r="N60" s="206"/>
      <c r="O60" s="206"/>
      <c r="P60" s="206"/>
      <c r="Q60" s="206"/>
      <c r="R60" s="201"/>
      <c r="S60" s="201"/>
      <c r="T60" s="201"/>
      <c r="U60" s="201"/>
      <c r="V60" s="201"/>
      <c r="W60" s="201"/>
      <c r="X60" s="201"/>
      <c r="Y60" s="201"/>
      <c r="Z60" s="202"/>
      <c r="AA60" s="202"/>
      <c r="AB60" s="202"/>
      <c r="AC60" s="202"/>
      <c r="AD60" s="202"/>
      <c r="AE60" s="202"/>
      <c r="AF60" s="202"/>
      <c r="AG60" s="202" t="s">
        <v>122</v>
      </c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</row>
    <row r="61" customFormat="false" ht="12.75" hidden="false" customHeight="true" outlineLevel="2" collapsed="false">
      <c r="A61" s="203"/>
      <c r="B61" s="204"/>
      <c r="C61" s="207" t="s">
        <v>181</v>
      </c>
      <c r="D61" s="207"/>
      <c r="E61" s="207"/>
      <c r="F61" s="207"/>
      <c r="G61" s="207"/>
      <c r="H61" s="201"/>
      <c r="I61" s="201"/>
      <c r="J61" s="201"/>
      <c r="K61" s="201"/>
      <c r="L61" s="201"/>
      <c r="M61" s="201"/>
      <c r="N61" s="206"/>
      <c r="O61" s="206"/>
      <c r="P61" s="206"/>
      <c r="Q61" s="206"/>
      <c r="R61" s="201"/>
      <c r="S61" s="201"/>
      <c r="T61" s="201"/>
      <c r="U61" s="201"/>
      <c r="V61" s="201"/>
      <c r="W61" s="201"/>
      <c r="X61" s="201"/>
      <c r="Y61" s="201"/>
      <c r="Z61" s="202"/>
      <c r="AA61" s="202"/>
      <c r="AB61" s="202"/>
      <c r="AC61" s="202"/>
      <c r="AD61" s="202"/>
      <c r="AE61" s="202"/>
      <c r="AF61" s="202"/>
      <c r="AG61" s="202" t="s">
        <v>124</v>
      </c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</row>
    <row r="62" customFormat="false" ht="12.75" hidden="false" customHeight="false" outlineLevel="2" collapsed="false">
      <c r="A62" s="203"/>
      <c r="B62" s="204"/>
      <c r="C62" s="208" t="s">
        <v>182</v>
      </c>
      <c r="D62" s="209"/>
      <c r="E62" s="210" t="n">
        <v>4</v>
      </c>
      <c r="F62" s="201"/>
      <c r="G62" s="201"/>
      <c r="H62" s="201"/>
      <c r="I62" s="201"/>
      <c r="J62" s="201"/>
      <c r="K62" s="201"/>
      <c r="L62" s="201"/>
      <c r="M62" s="201"/>
      <c r="N62" s="206"/>
      <c r="O62" s="206"/>
      <c r="P62" s="206"/>
      <c r="Q62" s="206"/>
      <c r="R62" s="201"/>
      <c r="S62" s="201"/>
      <c r="T62" s="201"/>
      <c r="U62" s="201"/>
      <c r="V62" s="201"/>
      <c r="W62" s="201"/>
      <c r="X62" s="201"/>
      <c r="Y62" s="201"/>
      <c r="Z62" s="202"/>
      <c r="AA62" s="202"/>
      <c r="AB62" s="202"/>
      <c r="AC62" s="202"/>
      <c r="AD62" s="202"/>
      <c r="AE62" s="202"/>
      <c r="AF62" s="202"/>
      <c r="AG62" s="202" t="s">
        <v>126</v>
      </c>
      <c r="AH62" s="202" t="n">
        <v>0</v>
      </c>
      <c r="AI62" s="202"/>
      <c r="AJ62" s="202"/>
      <c r="AK62" s="202"/>
      <c r="AL62" s="202"/>
      <c r="AM62" s="202"/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</row>
    <row r="63" customFormat="false" ht="33.75" hidden="false" customHeight="false" outlineLevel="1" collapsed="false">
      <c r="A63" s="193" t="n">
        <v>13</v>
      </c>
      <c r="B63" s="194" t="s">
        <v>183</v>
      </c>
      <c r="C63" s="195" t="s">
        <v>184</v>
      </c>
      <c r="D63" s="196" t="s">
        <v>180</v>
      </c>
      <c r="E63" s="197" t="n">
        <v>12.4</v>
      </c>
      <c r="F63" s="198"/>
      <c r="G63" s="199" t="n">
        <f aca="false">ROUND(E63*F63,2)</f>
        <v>0</v>
      </c>
      <c r="H63" s="198"/>
      <c r="I63" s="199" t="n">
        <f aca="false">ROUND(E63*H63,2)</f>
        <v>0</v>
      </c>
      <c r="J63" s="198"/>
      <c r="K63" s="199" t="n">
        <f aca="false">ROUND(E63*J63,2)</f>
        <v>0</v>
      </c>
      <c r="L63" s="199" t="n">
        <v>21</v>
      </c>
      <c r="M63" s="199" t="n">
        <f aca="false">G63*(1+L63/100)</f>
        <v>0</v>
      </c>
      <c r="N63" s="197" t="n">
        <v>0.00058</v>
      </c>
      <c r="O63" s="197" t="n">
        <f aca="false">ROUND(E63*N63,2)</f>
        <v>0.01</v>
      </c>
      <c r="P63" s="197" t="n">
        <v>0</v>
      </c>
      <c r="Q63" s="197" t="n">
        <f aca="false">ROUND(E63*P63,2)</f>
        <v>0</v>
      </c>
      <c r="R63" s="199" t="s">
        <v>151</v>
      </c>
      <c r="S63" s="199" t="s">
        <v>117</v>
      </c>
      <c r="T63" s="200" t="s">
        <v>117</v>
      </c>
      <c r="U63" s="201" t="n">
        <v>0.189</v>
      </c>
      <c r="V63" s="201" t="n">
        <f aca="false">ROUND(E63*U63,2)</f>
        <v>2.34</v>
      </c>
      <c r="W63" s="201"/>
      <c r="X63" s="201" t="s">
        <v>118</v>
      </c>
      <c r="Y63" s="201" t="s">
        <v>119</v>
      </c>
      <c r="Z63" s="202"/>
      <c r="AA63" s="202"/>
      <c r="AB63" s="202"/>
      <c r="AC63" s="202"/>
      <c r="AD63" s="202"/>
      <c r="AE63" s="202"/>
      <c r="AF63" s="202"/>
      <c r="AG63" s="202" t="s">
        <v>120</v>
      </c>
      <c r="AH63" s="202"/>
      <c r="AI63" s="202"/>
      <c r="AJ63" s="202"/>
      <c r="AK63" s="202"/>
      <c r="AL63" s="202"/>
      <c r="AM63" s="202"/>
      <c r="AN63" s="202"/>
      <c r="AO63" s="202"/>
      <c r="AP63" s="202"/>
      <c r="AQ63" s="202"/>
      <c r="AR63" s="202"/>
      <c r="AS63" s="202"/>
      <c r="AT63" s="202"/>
      <c r="AU63" s="202"/>
      <c r="AV63" s="202"/>
      <c r="AW63" s="202"/>
      <c r="AX63" s="202"/>
      <c r="AY63" s="202"/>
      <c r="AZ63" s="202"/>
      <c r="BA63" s="202"/>
      <c r="BB63" s="202"/>
      <c r="BC63" s="202"/>
      <c r="BD63" s="202"/>
      <c r="BE63" s="202"/>
      <c r="BF63" s="202"/>
      <c r="BG63" s="202"/>
      <c r="BH63" s="202"/>
    </row>
    <row r="64" customFormat="false" ht="12.75" hidden="false" customHeight="true" outlineLevel="2" collapsed="false">
      <c r="A64" s="203"/>
      <c r="B64" s="204"/>
      <c r="C64" s="205" t="s">
        <v>172</v>
      </c>
      <c r="D64" s="205"/>
      <c r="E64" s="205"/>
      <c r="F64" s="205"/>
      <c r="G64" s="205"/>
      <c r="H64" s="201"/>
      <c r="I64" s="201"/>
      <c r="J64" s="201"/>
      <c r="K64" s="201"/>
      <c r="L64" s="201"/>
      <c r="M64" s="201"/>
      <c r="N64" s="206"/>
      <c r="O64" s="206"/>
      <c r="P64" s="206"/>
      <c r="Q64" s="206"/>
      <c r="R64" s="201"/>
      <c r="S64" s="201"/>
      <c r="T64" s="201"/>
      <c r="U64" s="201"/>
      <c r="V64" s="201"/>
      <c r="W64" s="201"/>
      <c r="X64" s="201"/>
      <c r="Y64" s="201"/>
      <c r="Z64" s="202"/>
      <c r="AA64" s="202"/>
      <c r="AB64" s="202"/>
      <c r="AC64" s="202"/>
      <c r="AD64" s="202"/>
      <c r="AE64" s="202"/>
      <c r="AF64" s="202"/>
      <c r="AG64" s="202" t="s">
        <v>122</v>
      </c>
      <c r="AH64" s="202"/>
      <c r="AI64" s="202"/>
      <c r="AJ64" s="202"/>
      <c r="AK64" s="202"/>
      <c r="AL64" s="202"/>
      <c r="AM64" s="202"/>
      <c r="AN64" s="202"/>
      <c r="AO64" s="202"/>
      <c r="AP64" s="202"/>
      <c r="AQ64" s="202"/>
      <c r="AR64" s="202"/>
      <c r="AS64" s="202"/>
      <c r="AT64" s="202"/>
      <c r="AU64" s="202"/>
      <c r="AV64" s="202"/>
      <c r="AW64" s="202"/>
      <c r="AX64" s="202"/>
      <c r="AY64" s="202"/>
      <c r="AZ64" s="202"/>
      <c r="BA64" s="202"/>
      <c r="BB64" s="202"/>
      <c r="BC64" s="202"/>
      <c r="BD64" s="202"/>
      <c r="BE64" s="202"/>
      <c r="BF64" s="202"/>
      <c r="BG64" s="202"/>
      <c r="BH64" s="202"/>
    </row>
    <row r="65" customFormat="false" ht="12.75" hidden="false" customHeight="true" outlineLevel="2" collapsed="false">
      <c r="A65" s="203"/>
      <c r="B65" s="204"/>
      <c r="C65" s="207" t="s">
        <v>185</v>
      </c>
      <c r="D65" s="207"/>
      <c r="E65" s="207"/>
      <c r="F65" s="207"/>
      <c r="G65" s="207"/>
      <c r="H65" s="201"/>
      <c r="I65" s="201"/>
      <c r="J65" s="201"/>
      <c r="K65" s="201"/>
      <c r="L65" s="201"/>
      <c r="M65" s="201"/>
      <c r="N65" s="206"/>
      <c r="O65" s="206"/>
      <c r="P65" s="206"/>
      <c r="Q65" s="206"/>
      <c r="R65" s="201"/>
      <c r="S65" s="201"/>
      <c r="T65" s="201"/>
      <c r="U65" s="201"/>
      <c r="V65" s="201"/>
      <c r="W65" s="201"/>
      <c r="X65" s="201"/>
      <c r="Y65" s="201"/>
      <c r="Z65" s="202"/>
      <c r="AA65" s="202"/>
      <c r="AB65" s="202"/>
      <c r="AC65" s="202"/>
      <c r="AD65" s="202"/>
      <c r="AE65" s="202"/>
      <c r="AF65" s="202"/>
      <c r="AG65" s="202" t="s">
        <v>124</v>
      </c>
      <c r="AH65" s="202"/>
      <c r="AI65" s="202"/>
      <c r="AJ65" s="202"/>
      <c r="AK65" s="202"/>
      <c r="AL65" s="202"/>
      <c r="AM65" s="202"/>
      <c r="AN65" s="202"/>
      <c r="AO65" s="202"/>
      <c r="AP65" s="202"/>
      <c r="AQ65" s="202"/>
      <c r="AR65" s="202"/>
      <c r="AS65" s="202"/>
      <c r="AT65" s="202"/>
      <c r="AU65" s="202"/>
      <c r="AV65" s="202"/>
      <c r="AW65" s="202"/>
      <c r="AX65" s="202"/>
      <c r="AY65" s="202"/>
      <c r="AZ65" s="202"/>
      <c r="BA65" s="202"/>
      <c r="BB65" s="202"/>
      <c r="BC65" s="202"/>
      <c r="BD65" s="202"/>
      <c r="BE65" s="202"/>
      <c r="BF65" s="202"/>
      <c r="BG65" s="202"/>
      <c r="BH65" s="202"/>
    </row>
    <row r="66" customFormat="false" ht="12.75" hidden="false" customHeight="false" outlineLevel="2" collapsed="false">
      <c r="A66" s="203"/>
      <c r="B66" s="204"/>
      <c r="C66" s="208" t="s">
        <v>186</v>
      </c>
      <c r="D66" s="209"/>
      <c r="E66" s="210" t="n">
        <v>4.4</v>
      </c>
      <c r="F66" s="201"/>
      <c r="G66" s="201"/>
      <c r="H66" s="201"/>
      <c r="I66" s="201"/>
      <c r="J66" s="201"/>
      <c r="K66" s="201"/>
      <c r="L66" s="201"/>
      <c r="M66" s="201"/>
      <c r="N66" s="206"/>
      <c r="O66" s="206"/>
      <c r="P66" s="206"/>
      <c r="Q66" s="206"/>
      <c r="R66" s="201"/>
      <c r="S66" s="201"/>
      <c r="T66" s="201"/>
      <c r="U66" s="201"/>
      <c r="V66" s="201"/>
      <c r="W66" s="201"/>
      <c r="X66" s="201"/>
      <c r="Y66" s="201"/>
      <c r="Z66" s="202"/>
      <c r="AA66" s="202"/>
      <c r="AB66" s="202"/>
      <c r="AC66" s="202"/>
      <c r="AD66" s="202"/>
      <c r="AE66" s="202"/>
      <c r="AF66" s="202"/>
      <c r="AG66" s="202" t="s">
        <v>126</v>
      </c>
      <c r="AH66" s="202" t="n">
        <v>0</v>
      </c>
      <c r="AI66" s="202"/>
      <c r="AJ66" s="202"/>
      <c r="AK66" s="202"/>
      <c r="AL66" s="202"/>
      <c r="AM66" s="202"/>
      <c r="AN66" s="202"/>
      <c r="AO66" s="202"/>
      <c r="AP66" s="202"/>
      <c r="AQ66" s="202"/>
      <c r="AR66" s="202"/>
      <c r="AS66" s="202"/>
      <c r="AT66" s="202"/>
      <c r="AU66" s="202"/>
      <c r="AV66" s="202"/>
      <c r="AW66" s="202"/>
      <c r="AX66" s="202"/>
      <c r="AY66" s="202"/>
      <c r="AZ66" s="202"/>
      <c r="BA66" s="202"/>
      <c r="BB66" s="202"/>
      <c r="BC66" s="202"/>
      <c r="BD66" s="202"/>
      <c r="BE66" s="202"/>
      <c r="BF66" s="202"/>
      <c r="BG66" s="202"/>
      <c r="BH66" s="202"/>
    </row>
    <row r="67" customFormat="false" ht="12.75" hidden="false" customHeight="false" outlineLevel="3" collapsed="false">
      <c r="A67" s="203"/>
      <c r="B67" s="204"/>
      <c r="C67" s="208" t="s">
        <v>187</v>
      </c>
      <c r="D67" s="209"/>
      <c r="E67" s="210" t="n">
        <v>8</v>
      </c>
      <c r="F67" s="201"/>
      <c r="G67" s="201"/>
      <c r="H67" s="201"/>
      <c r="I67" s="201"/>
      <c r="J67" s="201"/>
      <c r="K67" s="201"/>
      <c r="L67" s="201"/>
      <c r="M67" s="201"/>
      <c r="N67" s="206"/>
      <c r="O67" s="206"/>
      <c r="P67" s="206"/>
      <c r="Q67" s="206"/>
      <c r="R67" s="201"/>
      <c r="S67" s="201"/>
      <c r="T67" s="201"/>
      <c r="U67" s="201"/>
      <c r="V67" s="201"/>
      <c r="W67" s="201"/>
      <c r="X67" s="201"/>
      <c r="Y67" s="201"/>
      <c r="Z67" s="202"/>
      <c r="AA67" s="202"/>
      <c r="AB67" s="202"/>
      <c r="AC67" s="202"/>
      <c r="AD67" s="202"/>
      <c r="AE67" s="202"/>
      <c r="AF67" s="202"/>
      <c r="AG67" s="202" t="s">
        <v>126</v>
      </c>
      <c r="AH67" s="202" t="n">
        <v>0</v>
      </c>
      <c r="AI67" s="202"/>
      <c r="AJ67" s="202"/>
      <c r="AK67" s="202"/>
      <c r="AL67" s="202"/>
      <c r="AM67" s="202"/>
      <c r="AN67" s="202"/>
      <c r="AO67" s="202"/>
      <c r="AP67" s="202"/>
      <c r="AQ67" s="202"/>
      <c r="AR67" s="202"/>
      <c r="AS67" s="202"/>
      <c r="AT67" s="202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202"/>
      <c r="BF67" s="202"/>
      <c r="BG67" s="202"/>
      <c r="BH67" s="202"/>
    </row>
    <row r="68" customFormat="false" ht="33.75" hidden="false" customHeight="false" outlineLevel="1" collapsed="false">
      <c r="A68" s="193" t="n">
        <v>14</v>
      </c>
      <c r="B68" s="194" t="s">
        <v>188</v>
      </c>
      <c r="C68" s="195" t="s">
        <v>189</v>
      </c>
      <c r="D68" s="196" t="s">
        <v>180</v>
      </c>
      <c r="E68" s="197" t="n">
        <v>12.4</v>
      </c>
      <c r="F68" s="198"/>
      <c r="G68" s="199" t="n">
        <f aca="false">ROUND(E68*F68,2)</f>
        <v>0</v>
      </c>
      <c r="H68" s="198"/>
      <c r="I68" s="199" t="n">
        <f aca="false">ROUND(E68*H68,2)</f>
        <v>0</v>
      </c>
      <c r="J68" s="198"/>
      <c r="K68" s="199" t="n">
        <f aca="false">ROUND(E68*J68,2)</f>
        <v>0</v>
      </c>
      <c r="L68" s="199" t="n">
        <v>21</v>
      </c>
      <c r="M68" s="199" t="n">
        <f aca="false">G68*(1+L68/100)</f>
        <v>0</v>
      </c>
      <c r="N68" s="197" t="n">
        <v>0.00076</v>
      </c>
      <c r="O68" s="197" t="n">
        <f aca="false">ROUND(E68*N68,2)</f>
        <v>0.01</v>
      </c>
      <c r="P68" s="197" t="n">
        <v>0</v>
      </c>
      <c r="Q68" s="197" t="n">
        <f aca="false">ROUND(E68*P68,2)</f>
        <v>0</v>
      </c>
      <c r="R68" s="199" t="s">
        <v>151</v>
      </c>
      <c r="S68" s="199" t="s">
        <v>117</v>
      </c>
      <c r="T68" s="200" t="s">
        <v>117</v>
      </c>
      <c r="U68" s="201" t="n">
        <v>0.189</v>
      </c>
      <c r="V68" s="201" t="n">
        <f aca="false">ROUND(E68*U68,2)</f>
        <v>2.34</v>
      </c>
      <c r="W68" s="201"/>
      <c r="X68" s="201" t="s">
        <v>118</v>
      </c>
      <c r="Y68" s="201" t="s">
        <v>119</v>
      </c>
      <c r="Z68" s="202"/>
      <c r="AA68" s="202"/>
      <c r="AB68" s="202"/>
      <c r="AC68" s="202"/>
      <c r="AD68" s="202"/>
      <c r="AE68" s="202"/>
      <c r="AF68" s="202"/>
      <c r="AG68" s="202" t="s">
        <v>120</v>
      </c>
      <c r="AH68" s="202"/>
      <c r="AI68" s="202"/>
      <c r="AJ68" s="202"/>
      <c r="AK68" s="202"/>
      <c r="AL68" s="202"/>
      <c r="AM68" s="202"/>
      <c r="AN68" s="202"/>
      <c r="AO68" s="202"/>
      <c r="AP68" s="202"/>
      <c r="AQ68" s="202"/>
      <c r="AR68" s="202"/>
      <c r="AS68" s="202"/>
      <c r="AT68" s="202"/>
      <c r="AU68" s="202"/>
      <c r="AV68" s="202"/>
      <c r="AW68" s="202"/>
      <c r="AX68" s="202"/>
      <c r="AY68" s="202"/>
      <c r="AZ68" s="202"/>
      <c r="BA68" s="202"/>
      <c r="BB68" s="202"/>
      <c r="BC68" s="202"/>
      <c r="BD68" s="202"/>
      <c r="BE68" s="202"/>
      <c r="BF68" s="202"/>
      <c r="BG68" s="202"/>
      <c r="BH68" s="202"/>
    </row>
    <row r="69" customFormat="false" ht="12.75" hidden="false" customHeight="true" outlineLevel="2" collapsed="false">
      <c r="A69" s="203"/>
      <c r="B69" s="204"/>
      <c r="C69" s="205" t="s">
        <v>172</v>
      </c>
      <c r="D69" s="205"/>
      <c r="E69" s="205"/>
      <c r="F69" s="205"/>
      <c r="G69" s="205"/>
      <c r="H69" s="201"/>
      <c r="I69" s="201"/>
      <c r="J69" s="201"/>
      <c r="K69" s="201"/>
      <c r="L69" s="201"/>
      <c r="M69" s="201"/>
      <c r="N69" s="206"/>
      <c r="O69" s="206"/>
      <c r="P69" s="206"/>
      <c r="Q69" s="206"/>
      <c r="R69" s="201"/>
      <c r="S69" s="201"/>
      <c r="T69" s="201"/>
      <c r="U69" s="201"/>
      <c r="V69" s="201"/>
      <c r="W69" s="201"/>
      <c r="X69" s="201"/>
      <c r="Y69" s="201"/>
      <c r="Z69" s="202"/>
      <c r="AA69" s="202"/>
      <c r="AB69" s="202"/>
      <c r="AC69" s="202"/>
      <c r="AD69" s="202"/>
      <c r="AE69" s="202"/>
      <c r="AF69" s="202"/>
      <c r="AG69" s="202" t="s">
        <v>122</v>
      </c>
      <c r="AH69" s="202"/>
      <c r="AI69" s="202"/>
      <c r="AJ69" s="202"/>
      <c r="AK69" s="202"/>
      <c r="AL69" s="202"/>
      <c r="AM69" s="202"/>
      <c r="AN69" s="202"/>
      <c r="AO69" s="202"/>
      <c r="AP69" s="202"/>
      <c r="AQ69" s="202"/>
      <c r="AR69" s="202"/>
      <c r="AS69" s="202"/>
      <c r="AT69" s="202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202"/>
      <c r="BF69" s="202"/>
      <c r="BG69" s="202"/>
      <c r="BH69" s="202"/>
    </row>
    <row r="70" customFormat="false" ht="12.75" hidden="false" customHeight="true" outlineLevel="2" collapsed="false">
      <c r="A70" s="203"/>
      <c r="B70" s="204"/>
      <c r="C70" s="207" t="s">
        <v>190</v>
      </c>
      <c r="D70" s="207"/>
      <c r="E70" s="207"/>
      <c r="F70" s="207"/>
      <c r="G70" s="207"/>
      <c r="H70" s="201"/>
      <c r="I70" s="201"/>
      <c r="J70" s="201"/>
      <c r="K70" s="201"/>
      <c r="L70" s="201"/>
      <c r="M70" s="201"/>
      <c r="N70" s="206"/>
      <c r="O70" s="206"/>
      <c r="P70" s="206"/>
      <c r="Q70" s="206"/>
      <c r="R70" s="201"/>
      <c r="S70" s="201"/>
      <c r="T70" s="201"/>
      <c r="U70" s="201"/>
      <c r="V70" s="201"/>
      <c r="W70" s="201"/>
      <c r="X70" s="201"/>
      <c r="Y70" s="201"/>
      <c r="Z70" s="202"/>
      <c r="AA70" s="202"/>
      <c r="AB70" s="202"/>
      <c r="AC70" s="202"/>
      <c r="AD70" s="202"/>
      <c r="AE70" s="202"/>
      <c r="AF70" s="202"/>
      <c r="AG70" s="202" t="s">
        <v>124</v>
      </c>
      <c r="AH70" s="202"/>
      <c r="AI70" s="202"/>
      <c r="AJ70" s="202"/>
      <c r="AK70" s="202"/>
      <c r="AL70" s="202"/>
      <c r="AM70" s="202"/>
      <c r="AN70" s="202"/>
      <c r="AO70" s="202"/>
      <c r="AP70" s="202"/>
      <c r="AQ70" s="202"/>
      <c r="AR70" s="202"/>
      <c r="AS70" s="202"/>
      <c r="AT70" s="202"/>
      <c r="AU70" s="202"/>
      <c r="AV70" s="202"/>
      <c r="AW70" s="202"/>
      <c r="AX70" s="202"/>
      <c r="AY70" s="202"/>
      <c r="AZ70" s="202"/>
      <c r="BA70" s="202"/>
      <c r="BB70" s="202"/>
      <c r="BC70" s="202"/>
      <c r="BD70" s="202"/>
      <c r="BE70" s="202"/>
      <c r="BF70" s="202"/>
      <c r="BG70" s="202"/>
      <c r="BH70" s="202"/>
    </row>
    <row r="71" customFormat="false" ht="12.75" hidden="false" customHeight="false" outlineLevel="2" collapsed="false">
      <c r="A71" s="203"/>
      <c r="B71" s="204"/>
      <c r="C71" s="208" t="s">
        <v>191</v>
      </c>
      <c r="D71" s="209"/>
      <c r="E71" s="210" t="n">
        <v>4.4</v>
      </c>
      <c r="F71" s="201"/>
      <c r="G71" s="201"/>
      <c r="H71" s="201"/>
      <c r="I71" s="201"/>
      <c r="J71" s="201"/>
      <c r="K71" s="201"/>
      <c r="L71" s="201"/>
      <c r="M71" s="201"/>
      <c r="N71" s="206"/>
      <c r="O71" s="206"/>
      <c r="P71" s="206"/>
      <c r="Q71" s="206"/>
      <c r="R71" s="201"/>
      <c r="S71" s="201"/>
      <c r="T71" s="201"/>
      <c r="U71" s="201"/>
      <c r="V71" s="201"/>
      <c r="W71" s="201"/>
      <c r="X71" s="201"/>
      <c r="Y71" s="201"/>
      <c r="Z71" s="202"/>
      <c r="AA71" s="202"/>
      <c r="AB71" s="202"/>
      <c r="AC71" s="202"/>
      <c r="AD71" s="202"/>
      <c r="AE71" s="202"/>
      <c r="AF71" s="202"/>
      <c r="AG71" s="202" t="s">
        <v>126</v>
      </c>
      <c r="AH71" s="202" t="n">
        <v>0</v>
      </c>
      <c r="AI71" s="202"/>
      <c r="AJ71" s="202"/>
      <c r="AK71" s="202"/>
      <c r="AL71" s="202"/>
      <c r="AM71" s="202"/>
      <c r="AN71" s="202"/>
      <c r="AO71" s="202"/>
      <c r="AP71" s="202"/>
      <c r="AQ71" s="202"/>
      <c r="AR71" s="202"/>
      <c r="AS71" s="202"/>
      <c r="AT71" s="202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202"/>
      <c r="BF71" s="202"/>
      <c r="BG71" s="202"/>
      <c r="BH71" s="202"/>
    </row>
    <row r="72" customFormat="false" ht="12.75" hidden="false" customHeight="false" outlineLevel="3" collapsed="false">
      <c r="A72" s="203"/>
      <c r="B72" s="204"/>
      <c r="C72" s="208" t="s">
        <v>187</v>
      </c>
      <c r="D72" s="209"/>
      <c r="E72" s="210" t="n">
        <v>8</v>
      </c>
      <c r="F72" s="201"/>
      <c r="G72" s="201"/>
      <c r="H72" s="201"/>
      <c r="I72" s="201"/>
      <c r="J72" s="201"/>
      <c r="K72" s="201"/>
      <c r="L72" s="201"/>
      <c r="M72" s="201"/>
      <c r="N72" s="206"/>
      <c r="O72" s="206"/>
      <c r="P72" s="206"/>
      <c r="Q72" s="206"/>
      <c r="R72" s="201"/>
      <c r="S72" s="201"/>
      <c r="T72" s="201"/>
      <c r="U72" s="201"/>
      <c r="V72" s="201"/>
      <c r="W72" s="201"/>
      <c r="X72" s="201"/>
      <c r="Y72" s="201"/>
      <c r="Z72" s="202"/>
      <c r="AA72" s="202"/>
      <c r="AB72" s="202"/>
      <c r="AC72" s="202"/>
      <c r="AD72" s="202"/>
      <c r="AE72" s="202"/>
      <c r="AF72" s="202"/>
      <c r="AG72" s="202" t="s">
        <v>126</v>
      </c>
      <c r="AH72" s="202" t="n">
        <v>0</v>
      </c>
      <c r="AI72" s="202"/>
      <c r="AJ72" s="202"/>
      <c r="AK72" s="202"/>
      <c r="AL72" s="202"/>
      <c r="AM72" s="202"/>
      <c r="AN72" s="202"/>
      <c r="AO72" s="202"/>
      <c r="AP72" s="202"/>
      <c r="AQ72" s="202"/>
      <c r="AR72" s="202"/>
      <c r="AS72" s="202"/>
      <c r="AT72" s="202"/>
      <c r="AU72" s="202"/>
      <c r="AV72" s="202"/>
      <c r="AW72" s="202"/>
      <c r="AX72" s="202"/>
      <c r="AY72" s="202"/>
      <c r="AZ72" s="202"/>
      <c r="BA72" s="202"/>
      <c r="BB72" s="202"/>
      <c r="BC72" s="202"/>
      <c r="BD72" s="202"/>
      <c r="BE72" s="202"/>
      <c r="BF72" s="202"/>
      <c r="BG72" s="202"/>
      <c r="BH72" s="202"/>
    </row>
    <row r="73" customFormat="false" ht="12.75" hidden="false" customHeight="false" outlineLevel="1" collapsed="false">
      <c r="A73" s="193" t="n">
        <v>15</v>
      </c>
      <c r="B73" s="194" t="s">
        <v>192</v>
      </c>
      <c r="C73" s="195" t="s">
        <v>193</v>
      </c>
      <c r="D73" s="196" t="s">
        <v>115</v>
      </c>
      <c r="E73" s="197" t="n">
        <v>166.628</v>
      </c>
      <c r="F73" s="198"/>
      <c r="G73" s="199" t="n">
        <f aca="false">ROUND(E73*F73,2)</f>
        <v>0</v>
      </c>
      <c r="H73" s="198"/>
      <c r="I73" s="199" t="n">
        <f aca="false">ROUND(E73*H73,2)</f>
        <v>0</v>
      </c>
      <c r="J73" s="198"/>
      <c r="K73" s="199" t="n">
        <f aca="false">ROUND(E73*J73,2)</f>
        <v>0</v>
      </c>
      <c r="L73" s="199" t="n">
        <v>21</v>
      </c>
      <c r="M73" s="199" t="n">
        <f aca="false">G73*(1+L73/100)</f>
        <v>0</v>
      </c>
      <c r="N73" s="197" t="n">
        <v>0</v>
      </c>
      <c r="O73" s="197" t="n">
        <f aca="false">ROUND(E73*N73,2)</f>
        <v>0</v>
      </c>
      <c r="P73" s="197" t="n">
        <v>0</v>
      </c>
      <c r="Q73" s="197" t="n">
        <f aca="false">ROUND(E73*P73,2)</f>
        <v>0</v>
      </c>
      <c r="R73" s="199" t="s">
        <v>151</v>
      </c>
      <c r="S73" s="199" t="s">
        <v>117</v>
      </c>
      <c r="T73" s="200" t="s">
        <v>117</v>
      </c>
      <c r="U73" s="201" t="n">
        <v>0.1</v>
      </c>
      <c r="V73" s="201" t="n">
        <f aca="false">ROUND(E73*U73,2)</f>
        <v>16.66</v>
      </c>
      <c r="W73" s="201"/>
      <c r="X73" s="201" t="s">
        <v>118</v>
      </c>
      <c r="Y73" s="201" t="s">
        <v>119</v>
      </c>
      <c r="Z73" s="202"/>
      <c r="AA73" s="202"/>
      <c r="AB73" s="202"/>
      <c r="AC73" s="202"/>
      <c r="AD73" s="202"/>
      <c r="AE73" s="202"/>
      <c r="AF73" s="202"/>
      <c r="AG73" s="202" t="s">
        <v>120</v>
      </c>
      <c r="AH73" s="202"/>
      <c r="AI73" s="202"/>
      <c r="AJ73" s="202"/>
      <c r="AK73" s="202"/>
      <c r="AL73" s="202"/>
      <c r="AM73" s="202"/>
      <c r="AN73" s="202"/>
      <c r="AO73" s="202"/>
      <c r="AP73" s="202"/>
      <c r="AQ73" s="202"/>
      <c r="AR73" s="202"/>
      <c r="AS73" s="202"/>
      <c r="AT73" s="202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202"/>
      <c r="BF73" s="202"/>
      <c r="BG73" s="202"/>
      <c r="BH73" s="202"/>
    </row>
    <row r="74" customFormat="false" ht="12.75" hidden="false" customHeight="false" outlineLevel="2" collapsed="false">
      <c r="A74" s="203"/>
      <c r="B74" s="204"/>
      <c r="C74" s="208" t="s">
        <v>163</v>
      </c>
      <c r="D74" s="209"/>
      <c r="E74" s="210" t="n">
        <v>81.994</v>
      </c>
      <c r="F74" s="201"/>
      <c r="G74" s="201"/>
      <c r="H74" s="201"/>
      <c r="I74" s="201"/>
      <c r="J74" s="201"/>
      <c r="K74" s="201"/>
      <c r="L74" s="201"/>
      <c r="M74" s="201"/>
      <c r="N74" s="206"/>
      <c r="O74" s="206"/>
      <c r="P74" s="206"/>
      <c r="Q74" s="206"/>
      <c r="R74" s="201"/>
      <c r="S74" s="201"/>
      <c r="T74" s="201"/>
      <c r="U74" s="201"/>
      <c r="V74" s="201"/>
      <c r="W74" s="201"/>
      <c r="X74" s="201"/>
      <c r="Y74" s="201"/>
      <c r="Z74" s="202"/>
      <c r="AA74" s="202"/>
      <c r="AB74" s="202"/>
      <c r="AC74" s="202"/>
      <c r="AD74" s="202"/>
      <c r="AE74" s="202"/>
      <c r="AF74" s="202"/>
      <c r="AG74" s="202" t="s">
        <v>126</v>
      </c>
      <c r="AH74" s="202" t="n">
        <v>0</v>
      </c>
      <c r="AI74" s="202"/>
      <c r="AJ74" s="202"/>
      <c r="AK74" s="202"/>
      <c r="AL74" s="202"/>
      <c r="AM74" s="202"/>
      <c r="AN74" s="202"/>
      <c r="AO74" s="202"/>
      <c r="AP74" s="202"/>
      <c r="AQ74" s="202"/>
      <c r="AR74" s="202"/>
      <c r="AS74" s="202"/>
      <c r="AT74" s="202"/>
      <c r="AU74" s="202"/>
      <c r="AV74" s="202"/>
      <c r="AW74" s="202"/>
      <c r="AX74" s="202"/>
      <c r="AY74" s="202"/>
      <c r="AZ74" s="202"/>
      <c r="BA74" s="202"/>
      <c r="BB74" s="202"/>
      <c r="BC74" s="202"/>
      <c r="BD74" s="202"/>
      <c r="BE74" s="202"/>
      <c r="BF74" s="202"/>
      <c r="BG74" s="202"/>
      <c r="BH74" s="202"/>
    </row>
    <row r="75" customFormat="false" ht="12.75" hidden="false" customHeight="false" outlineLevel="3" collapsed="false">
      <c r="A75" s="203"/>
      <c r="B75" s="204"/>
      <c r="C75" s="208" t="s">
        <v>164</v>
      </c>
      <c r="D75" s="209"/>
      <c r="E75" s="210" t="n">
        <v>0.484</v>
      </c>
      <c r="F75" s="201"/>
      <c r="G75" s="201"/>
      <c r="H75" s="201"/>
      <c r="I75" s="201"/>
      <c r="J75" s="201"/>
      <c r="K75" s="201"/>
      <c r="L75" s="201"/>
      <c r="M75" s="201"/>
      <c r="N75" s="206"/>
      <c r="O75" s="206"/>
      <c r="P75" s="206"/>
      <c r="Q75" s="206"/>
      <c r="R75" s="201"/>
      <c r="S75" s="201"/>
      <c r="T75" s="201"/>
      <c r="U75" s="201"/>
      <c r="V75" s="201"/>
      <c r="W75" s="201"/>
      <c r="X75" s="201"/>
      <c r="Y75" s="201"/>
      <c r="Z75" s="202"/>
      <c r="AA75" s="202"/>
      <c r="AB75" s="202"/>
      <c r="AC75" s="202"/>
      <c r="AD75" s="202"/>
      <c r="AE75" s="202"/>
      <c r="AF75" s="202"/>
      <c r="AG75" s="202" t="s">
        <v>126</v>
      </c>
      <c r="AH75" s="202" t="n">
        <v>0</v>
      </c>
      <c r="AI75" s="202"/>
      <c r="AJ75" s="202"/>
      <c r="AK75" s="202"/>
      <c r="AL75" s="202"/>
      <c r="AM75" s="202"/>
      <c r="AN75" s="202"/>
      <c r="AO75" s="202"/>
      <c r="AP75" s="202"/>
      <c r="AQ75" s="202"/>
      <c r="AR75" s="202"/>
      <c r="AS75" s="202"/>
      <c r="AT75" s="202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202"/>
      <c r="BF75" s="202"/>
      <c r="BG75" s="202"/>
      <c r="BH75" s="202"/>
    </row>
    <row r="76" customFormat="false" ht="12.75" hidden="false" customHeight="false" outlineLevel="3" collapsed="false">
      <c r="A76" s="203"/>
      <c r="B76" s="204"/>
      <c r="C76" s="208" t="s">
        <v>165</v>
      </c>
      <c r="D76" s="209"/>
      <c r="E76" s="210" t="n">
        <v>83.27</v>
      </c>
      <c r="F76" s="201"/>
      <c r="G76" s="201"/>
      <c r="H76" s="201"/>
      <c r="I76" s="201"/>
      <c r="J76" s="201"/>
      <c r="K76" s="201"/>
      <c r="L76" s="201"/>
      <c r="M76" s="201"/>
      <c r="N76" s="206"/>
      <c r="O76" s="206"/>
      <c r="P76" s="206"/>
      <c r="Q76" s="206"/>
      <c r="R76" s="201"/>
      <c r="S76" s="201"/>
      <c r="T76" s="201"/>
      <c r="U76" s="201"/>
      <c r="V76" s="201"/>
      <c r="W76" s="201"/>
      <c r="X76" s="201"/>
      <c r="Y76" s="201"/>
      <c r="Z76" s="202"/>
      <c r="AA76" s="202"/>
      <c r="AB76" s="202"/>
      <c r="AC76" s="202"/>
      <c r="AD76" s="202"/>
      <c r="AE76" s="202"/>
      <c r="AF76" s="202"/>
      <c r="AG76" s="202" t="s">
        <v>126</v>
      </c>
      <c r="AH76" s="202" t="n">
        <v>0</v>
      </c>
      <c r="AI76" s="202"/>
      <c r="AJ76" s="202"/>
      <c r="AK76" s="202"/>
      <c r="AL76" s="202"/>
      <c r="AM76" s="202"/>
      <c r="AN76" s="202"/>
      <c r="AO76" s="202"/>
      <c r="AP76" s="202"/>
      <c r="AQ76" s="202"/>
      <c r="AR76" s="202"/>
      <c r="AS76" s="202"/>
      <c r="AT76" s="202"/>
      <c r="AU76" s="202"/>
      <c r="AV76" s="202"/>
      <c r="AW76" s="202"/>
      <c r="AX76" s="202"/>
      <c r="AY76" s="202"/>
      <c r="AZ76" s="202"/>
      <c r="BA76" s="202"/>
      <c r="BB76" s="202"/>
      <c r="BC76" s="202"/>
      <c r="BD76" s="202"/>
      <c r="BE76" s="202"/>
      <c r="BF76" s="202"/>
      <c r="BG76" s="202"/>
      <c r="BH76" s="202"/>
    </row>
    <row r="77" customFormat="false" ht="12.75" hidden="false" customHeight="false" outlineLevel="3" collapsed="false">
      <c r="A77" s="203"/>
      <c r="B77" s="204"/>
      <c r="C77" s="208" t="s">
        <v>166</v>
      </c>
      <c r="D77" s="209"/>
      <c r="E77" s="210" t="n">
        <v>0.22</v>
      </c>
      <c r="F77" s="201"/>
      <c r="G77" s="201"/>
      <c r="H77" s="201"/>
      <c r="I77" s="201"/>
      <c r="J77" s="201"/>
      <c r="K77" s="201"/>
      <c r="L77" s="201"/>
      <c r="M77" s="201"/>
      <c r="N77" s="206"/>
      <c r="O77" s="206"/>
      <c r="P77" s="206"/>
      <c r="Q77" s="206"/>
      <c r="R77" s="201"/>
      <c r="S77" s="201"/>
      <c r="T77" s="201"/>
      <c r="U77" s="201"/>
      <c r="V77" s="201"/>
      <c r="W77" s="201"/>
      <c r="X77" s="201"/>
      <c r="Y77" s="201"/>
      <c r="Z77" s="202"/>
      <c r="AA77" s="202"/>
      <c r="AB77" s="202"/>
      <c r="AC77" s="202"/>
      <c r="AD77" s="202"/>
      <c r="AE77" s="202"/>
      <c r="AF77" s="202"/>
      <c r="AG77" s="202" t="s">
        <v>126</v>
      </c>
      <c r="AH77" s="202" t="n">
        <v>0</v>
      </c>
      <c r="AI77" s="202"/>
      <c r="AJ77" s="202"/>
      <c r="AK77" s="202"/>
      <c r="AL77" s="202"/>
      <c r="AM77" s="202"/>
      <c r="AN77" s="202"/>
      <c r="AO77" s="202"/>
      <c r="AP77" s="202"/>
      <c r="AQ77" s="202"/>
      <c r="AR77" s="202"/>
      <c r="AS77" s="202"/>
      <c r="AT77" s="202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202"/>
      <c r="BF77" s="202"/>
      <c r="BG77" s="202"/>
      <c r="BH77" s="202"/>
    </row>
    <row r="78" customFormat="false" ht="12.75" hidden="false" customHeight="false" outlineLevel="3" collapsed="false">
      <c r="A78" s="203"/>
      <c r="B78" s="204"/>
      <c r="C78" s="208" t="s">
        <v>167</v>
      </c>
      <c r="D78" s="209"/>
      <c r="E78" s="210" t="n">
        <v>0.22</v>
      </c>
      <c r="F78" s="201"/>
      <c r="G78" s="201"/>
      <c r="H78" s="201"/>
      <c r="I78" s="201"/>
      <c r="J78" s="201"/>
      <c r="K78" s="201"/>
      <c r="L78" s="201"/>
      <c r="M78" s="201"/>
      <c r="N78" s="206"/>
      <c r="O78" s="206"/>
      <c r="P78" s="206"/>
      <c r="Q78" s="206"/>
      <c r="R78" s="201"/>
      <c r="S78" s="201"/>
      <c r="T78" s="201"/>
      <c r="U78" s="201"/>
      <c r="V78" s="201"/>
      <c r="W78" s="201"/>
      <c r="X78" s="201"/>
      <c r="Y78" s="201"/>
      <c r="Z78" s="202"/>
      <c r="AA78" s="202"/>
      <c r="AB78" s="202"/>
      <c r="AC78" s="202"/>
      <c r="AD78" s="202"/>
      <c r="AE78" s="202"/>
      <c r="AF78" s="202"/>
      <c r="AG78" s="202" t="s">
        <v>126</v>
      </c>
      <c r="AH78" s="202" t="n">
        <v>0</v>
      </c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</row>
    <row r="79" customFormat="false" ht="12.75" hidden="false" customHeight="false" outlineLevel="3" collapsed="false">
      <c r="A79" s="203"/>
      <c r="B79" s="204"/>
      <c r="C79" s="208" t="s">
        <v>168</v>
      </c>
      <c r="D79" s="209"/>
      <c r="E79" s="210" t="n">
        <v>0.44</v>
      </c>
      <c r="F79" s="201"/>
      <c r="G79" s="201"/>
      <c r="H79" s="201"/>
      <c r="I79" s="201"/>
      <c r="J79" s="201"/>
      <c r="K79" s="201"/>
      <c r="L79" s="201"/>
      <c r="M79" s="201"/>
      <c r="N79" s="206"/>
      <c r="O79" s="206"/>
      <c r="P79" s="206"/>
      <c r="Q79" s="206"/>
      <c r="R79" s="201"/>
      <c r="S79" s="201"/>
      <c r="T79" s="201"/>
      <c r="U79" s="201"/>
      <c r="V79" s="201"/>
      <c r="W79" s="201"/>
      <c r="X79" s="201"/>
      <c r="Y79" s="201"/>
      <c r="Z79" s="202"/>
      <c r="AA79" s="202"/>
      <c r="AB79" s="202"/>
      <c r="AC79" s="202"/>
      <c r="AD79" s="202"/>
      <c r="AE79" s="202"/>
      <c r="AF79" s="202"/>
      <c r="AG79" s="202" t="s">
        <v>126</v>
      </c>
      <c r="AH79" s="202" t="n">
        <v>0</v>
      </c>
      <c r="AI79" s="202"/>
      <c r="AJ79" s="202"/>
      <c r="AK79" s="202"/>
      <c r="AL79" s="202"/>
      <c r="AM79" s="202"/>
      <c r="AN79" s="202"/>
      <c r="AO79" s="202"/>
      <c r="AP79" s="202"/>
      <c r="AQ79" s="202"/>
      <c r="AR79" s="202"/>
      <c r="AS79" s="202"/>
      <c r="AT79" s="202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202"/>
      <c r="BF79" s="202"/>
      <c r="BG79" s="202"/>
      <c r="BH79" s="202"/>
    </row>
    <row r="80" customFormat="false" ht="12.75" hidden="false" customHeight="false" outlineLevel="1" collapsed="false">
      <c r="A80" s="193" t="n">
        <v>16</v>
      </c>
      <c r="B80" s="194" t="s">
        <v>194</v>
      </c>
      <c r="C80" s="195" t="s">
        <v>195</v>
      </c>
      <c r="D80" s="196" t="s">
        <v>180</v>
      </c>
      <c r="E80" s="197" t="n">
        <v>74.5</v>
      </c>
      <c r="F80" s="198"/>
      <c r="G80" s="199" t="n">
        <f aca="false">ROUND(E80*F80,2)</f>
        <v>0</v>
      </c>
      <c r="H80" s="198"/>
      <c r="I80" s="199" t="n">
        <f aca="false">ROUND(E80*H80,2)</f>
        <v>0</v>
      </c>
      <c r="J80" s="198"/>
      <c r="K80" s="199" t="n">
        <f aca="false">ROUND(E80*J80,2)</f>
        <v>0</v>
      </c>
      <c r="L80" s="199" t="n">
        <v>21</v>
      </c>
      <c r="M80" s="199" t="n">
        <f aca="false">G80*(1+L80/100)</f>
        <v>0</v>
      </c>
      <c r="N80" s="197" t="n">
        <v>0.00152</v>
      </c>
      <c r="O80" s="197" t="n">
        <f aca="false">ROUND(E80*N80,2)</f>
        <v>0.11</v>
      </c>
      <c r="P80" s="197" t="n">
        <v>0</v>
      </c>
      <c r="Q80" s="197" t="n">
        <f aca="false">ROUND(E80*P80,2)</f>
        <v>0</v>
      </c>
      <c r="R80" s="199"/>
      <c r="S80" s="199" t="s">
        <v>136</v>
      </c>
      <c r="T80" s="200" t="s">
        <v>117</v>
      </c>
      <c r="U80" s="201" t="n">
        <v>0.252</v>
      </c>
      <c r="V80" s="201" t="n">
        <f aca="false">ROUND(E80*U80,2)</f>
        <v>18.77</v>
      </c>
      <c r="W80" s="201"/>
      <c r="X80" s="201" t="s">
        <v>118</v>
      </c>
      <c r="Y80" s="201" t="s">
        <v>119</v>
      </c>
      <c r="Z80" s="202"/>
      <c r="AA80" s="202"/>
      <c r="AB80" s="202"/>
      <c r="AC80" s="202"/>
      <c r="AD80" s="202"/>
      <c r="AE80" s="202"/>
      <c r="AF80" s="202"/>
      <c r="AG80" s="202" t="s">
        <v>120</v>
      </c>
      <c r="AH80" s="202"/>
      <c r="AI80" s="202"/>
      <c r="AJ80" s="202"/>
      <c r="AK80" s="202"/>
      <c r="AL80" s="202"/>
      <c r="AM80" s="202"/>
      <c r="AN80" s="202"/>
      <c r="AO80" s="202"/>
      <c r="AP80" s="202"/>
      <c r="AQ80" s="202"/>
      <c r="AR80" s="202"/>
      <c r="AS80" s="202"/>
      <c r="AT80" s="202"/>
      <c r="AU80" s="202"/>
      <c r="AV80" s="202"/>
      <c r="AW80" s="202"/>
      <c r="AX80" s="202"/>
      <c r="AY80" s="202"/>
      <c r="AZ80" s="202"/>
      <c r="BA80" s="202"/>
      <c r="BB80" s="202"/>
      <c r="BC80" s="202"/>
      <c r="BD80" s="202"/>
      <c r="BE80" s="202"/>
      <c r="BF80" s="202"/>
      <c r="BG80" s="202"/>
      <c r="BH80" s="202"/>
    </row>
    <row r="81" customFormat="false" ht="12.75" hidden="false" customHeight="true" outlineLevel="2" collapsed="false">
      <c r="A81" s="203"/>
      <c r="B81" s="204"/>
      <c r="C81" s="220" t="s">
        <v>196</v>
      </c>
      <c r="D81" s="220"/>
      <c r="E81" s="220"/>
      <c r="F81" s="220"/>
      <c r="G81" s="220"/>
      <c r="H81" s="201"/>
      <c r="I81" s="201"/>
      <c r="J81" s="201"/>
      <c r="K81" s="201"/>
      <c r="L81" s="201"/>
      <c r="M81" s="201"/>
      <c r="N81" s="206"/>
      <c r="O81" s="206"/>
      <c r="P81" s="206"/>
      <c r="Q81" s="206"/>
      <c r="R81" s="201"/>
      <c r="S81" s="201"/>
      <c r="T81" s="201"/>
      <c r="U81" s="201"/>
      <c r="V81" s="201"/>
      <c r="W81" s="201"/>
      <c r="X81" s="201"/>
      <c r="Y81" s="201"/>
      <c r="Z81" s="202"/>
      <c r="AA81" s="202"/>
      <c r="AB81" s="202"/>
      <c r="AC81" s="202"/>
      <c r="AD81" s="202"/>
      <c r="AE81" s="202"/>
      <c r="AF81" s="202"/>
      <c r="AG81" s="202" t="s">
        <v>124</v>
      </c>
      <c r="AH81" s="202"/>
      <c r="AI81" s="202"/>
      <c r="AJ81" s="202"/>
      <c r="AK81" s="202"/>
      <c r="AL81" s="202"/>
      <c r="AM81" s="202"/>
      <c r="AN81" s="202"/>
      <c r="AO81" s="202"/>
      <c r="AP81" s="202"/>
      <c r="AQ81" s="202"/>
      <c r="AR81" s="202"/>
      <c r="AS81" s="202"/>
      <c r="AT81" s="202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202"/>
      <c r="BF81" s="202"/>
      <c r="BG81" s="202"/>
      <c r="BH81" s="202"/>
    </row>
    <row r="82" customFormat="false" ht="12.75" hidden="false" customHeight="false" outlineLevel="2" collapsed="false">
      <c r="A82" s="203"/>
      <c r="B82" s="204"/>
      <c r="C82" s="208" t="s">
        <v>197</v>
      </c>
      <c r="D82" s="209"/>
      <c r="E82" s="210" t="n">
        <v>36.65</v>
      </c>
      <c r="F82" s="201"/>
      <c r="G82" s="201"/>
      <c r="H82" s="201"/>
      <c r="I82" s="201"/>
      <c r="J82" s="201"/>
      <c r="K82" s="201"/>
      <c r="L82" s="201"/>
      <c r="M82" s="201"/>
      <c r="N82" s="206"/>
      <c r="O82" s="206"/>
      <c r="P82" s="206"/>
      <c r="Q82" s="206"/>
      <c r="R82" s="201"/>
      <c r="S82" s="201"/>
      <c r="T82" s="201"/>
      <c r="U82" s="201"/>
      <c r="V82" s="201"/>
      <c r="W82" s="201"/>
      <c r="X82" s="201"/>
      <c r="Y82" s="201"/>
      <c r="Z82" s="202"/>
      <c r="AA82" s="202"/>
      <c r="AB82" s="202"/>
      <c r="AC82" s="202"/>
      <c r="AD82" s="202"/>
      <c r="AE82" s="202"/>
      <c r="AF82" s="202"/>
      <c r="AG82" s="202" t="s">
        <v>126</v>
      </c>
      <c r="AH82" s="202" t="n">
        <v>0</v>
      </c>
      <c r="AI82" s="202"/>
      <c r="AJ82" s="202"/>
      <c r="AK82" s="202"/>
      <c r="AL82" s="202"/>
      <c r="AM82" s="202"/>
      <c r="AN82" s="202"/>
      <c r="AO82" s="202"/>
      <c r="AP82" s="202"/>
      <c r="AQ82" s="202"/>
      <c r="AR82" s="202"/>
      <c r="AS82" s="202"/>
      <c r="AT82" s="202"/>
      <c r="AU82" s="202"/>
      <c r="AV82" s="202"/>
      <c r="AW82" s="202"/>
      <c r="AX82" s="202"/>
      <c r="AY82" s="202"/>
      <c r="AZ82" s="202"/>
      <c r="BA82" s="202"/>
      <c r="BB82" s="202"/>
      <c r="BC82" s="202"/>
      <c r="BD82" s="202"/>
      <c r="BE82" s="202"/>
      <c r="BF82" s="202"/>
      <c r="BG82" s="202"/>
      <c r="BH82" s="202"/>
    </row>
    <row r="83" customFormat="false" ht="12.75" hidden="false" customHeight="false" outlineLevel="3" collapsed="false">
      <c r="A83" s="203"/>
      <c r="B83" s="204"/>
      <c r="C83" s="208" t="s">
        <v>198</v>
      </c>
      <c r="D83" s="209"/>
      <c r="E83" s="210" t="n">
        <v>37.85</v>
      </c>
      <c r="F83" s="201"/>
      <c r="G83" s="201"/>
      <c r="H83" s="201"/>
      <c r="I83" s="201"/>
      <c r="J83" s="201"/>
      <c r="K83" s="201"/>
      <c r="L83" s="201"/>
      <c r="M83" s="201"/>
      <c r="N83" s="206"/>
      <c r="O83" s="206"/>
      <c r="P83" s="206"/>
      <c r="Q83" s="206"/>
      <c r="R83" s="201"/>
      <c r="S83" s="201"/>
      <c r="T83" s="201"/>
      <c r="U83" s="201"/>
      <c r="V83" s="201"/>
      <c r="W83" s="201"/>
      <c r="X83" s="201"/>
      <c r="Y83" s="201"/>
      <c r="Z83" s="202"/>
      <c r="AA83" s="202"/>
      <c r="AB83" s="202"/>
      <c r="AC83" s="202"/>
      <c r="AD83" s="202"/>
      <c r="AE83" s="202"/>
      <c r="AF83" s="202"/>
      <c r="AG83" s="202" t="s">
        <v>126</v>
      </c>
      <c r="AH83" s="202" t="n">
        <v>0</v>
      </c>
      <c r="AI83" s="202"/>
      <c r="AJ83" s="202"/>
      <c r="AK83" s="202"/>
      <c r="AL83" s="202"/>
      <c r="AM83" s="202"/>
      <c r="AN83" s="202"/>
      <c r="AO83" s="202"/>
      <c r="AP83" s="202"/>
      <c r="AQ83" s="202"/>
      <c r="AR83" s="202"/>
      <c r="AS83" s="202"/>
      <c r="AT83" s="202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202"/>
      <c r="BF83" s="202"/>
      <c r="BG83" s="202"/>
      <c r="BH83" s="202"/>
    </row>
    <row r="84" customFormat="false" ht="22.5" hidden="false" customHeight="false" outlineLevel="1" collapsed="false">
      <c r="A84" s="193" t="n">
        <v>17</v>
      </c>
      <c r="B84" s="194" t="s">
        <v>199</v>
      </c>
      <c r="C84" s="195" t="s">
        <v>200</v>
      </c>
      <c r="D84" s="196" t="s">
        <v>115</v>
      </c>
      <c r="E84" s="197" t="n">
        <v>174.9594</v>
      </c>
      <c r="F84" s="198"/>
      <c r="G84" s="199" t="n">
        <f aca="false">ROUND(E84*F84,2)</f>
        <v>0</v>
      </c>
      <c r="H84" s="198"/>
      <c r="I84" s="199" t="n">
        <f aca="false">ROUND(E84*H84,2)</f>
        <v>0</v>
      </c>
      <c r="J84" s="198"/>
      <c r="K84" s="199" t="n">
        <f aca="false">ROUND(E84*J84,2)</f>
        <v>0</v>
      </c>
      <c r="L84" s="199" t="n">
        <v>21</v>
      </c>
      <c r="M84" s="199" t="n">
        <f aca="false">G84*(1+L84/100)</f>
        <v>0</v>
      </c>
      <c r="N84" s="197" t="n">
        <v>0.00185</v>
      </c>
      <c r="O84" s="197" t="n">
        <f aca="false">ROUND(E84*N84,2)</f>
        <v>0.32</v>
      </c>
      <c r="P84" s="197" t="n">
        <v>0</v>
      </c>
      <c r="Q84" s="197" t="n">
        <f aca="false">ROUND(E84*P84,2)</f>
        <v>0</v>
      </c>
      <c r="R84" s="199" t="s">
        <v>201</v>
      </c>
      <c r="S84" s="199" t="s">
        <v>117</v>
      </c>
      <c r="T84" s="200" t="s">
        <v>117</v>
      </c>
      <c r="U84" s="201" t="n">
        <v>0</v>
      </c>
      <c r="V84" s="201" t="n">
        <f aca="false">ROUND(E84*U84,2)</f>
        <v>0</v>
      </c>
      <c r="W84" s="201"/>
      <c r="X84" s="201" t="s">
        <v>202</v>
      </c>
      <c r="Y84" s="201" t="s">
        <v>119</v>
      </c>
      <c r="Z84" s="202"/>
      <c r="AA84" s="202"/>
      <c r="AB84" s="202"/>
      <c r="AC84" s="202"/>
      <c r="AD84" s="202"/>
      <c r="AE84" s="202"/>
      <c r="AF84" s="202"/>
      <c r="AG84" s="202" t="s">
        <v>203</v>
      </c>
      <c r="AH84" s="202"/>
      <c r="AI84" s="202"/>
      <c r="AJ84" s="202"/>
      <c r="AK84" s="202"/>
      <c r="AL84" s="202"/>
      <c r="AM84" s="202"/>
      <c r="AN84" s="202"/>
      <c r="AO84" s="202"/>
      <c r="AP84" s="202"/>
      <c r="AQ84" s="202"/>
      <c r="AR84" s="202"/>
      <c r="AS84" s="202"/>
      <c r="AT84" s="202"/>
      <c r="AU84" s="202"/>
      <c r="AV84" s="202"/>
      <c r="AW84" s="202"/>
      <c r="AX84" s="202"/>
      <c r="AY84" s="202"/>
      <c r="AZ84" s="202"/>
      <c r="BA84" s="202"/>
      <c r="BB84" s="202"/>
      <c r="BC84" s="202"/>
      <c r="BD84" s="202"/>
      <c r="BE84" s="202"/>
      <c r="BF84" s="202"/>
      <c r="BG84" s="202"/>
      <c r="BH84" s="202"/>
    </row>
    <row r="85" customFormat="false" ht="12.75" hidden="false" customHeight="false" outlineLevel="2" collapsed="false">
      <c r="A85" s="203"/>
      <c r="B85" s="204"/>
      <c r="C85" s="208" t="s">
        <v>204</v>
      </c>
      <c r="D85" s="209"/>
      <c r="E85" s="210" t="n">
        <v>86.0937</v>
      </c>
      <c r="F85" s="201"/>
      <c r="G85" s="201"/>
      <c r="H85" s="201"/>
      <c r="I85" s="201"/>
      <c r="J85" s="201"/>
      <c r="K85" s="201"/>
      <c r="L85" s="201"/>
      <c r="M85" s="201"/>
      <c r="N85" s="206"/>
      <c r="O85" s="206"/>
      <c r="P85" s="206"/>
      <c r="Q85" s="206"/>
      <c r="R85" s="201"/>
      <c r="S85" s="201"/>
      <c r="T85" s="201"/>
      <c r="U85" s="201"/>
      <c r="V85" s="201"/>
      <c r="W85" s="201"/>
      <c r="X85" s="201"/>
      <c r="Y85" s="201"/>
      <c r="Z85" s="202"/>
      <c r="AA85" s="202"/>
      <c r="AB85" s="202"/>
      <c r="AC85" s="202"/>
      <c r="AD85" s="202"/>
      <c r="AE85" s="202"/>
      <c r="AF85" s="202"/>
      <c r="AG85" s="202" t="s">
        <v>126</v>
      </c>
      <c r="AH85" s="202" t="n">
        <v>0</v>
      </c>
      <c r="AI85" s="202"/>
      <c r="AJ85" s="202"/>
      <c r="AK85" s="202"/>
      <c r="AL85" s="202"/>
      <c r="AM85" s="202"/>
      <c r="AN85" s="202"/>
      <c r="AO85" s="202"/>
      <c r="AP85" s="202"/>
      <c r="AQ85" s="202"/>
      <c r="AR85" s="202"/>
      <c r="AS85" s="202"/>
      <c r="AT85" s="202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202"/>
      <c r="BF85" s="202"/>
      <c r="BG85" s="202"/>
      <c r="BH85" s="202"/>
    </row>
    <row r="86" customFormat="false" ht="12.75" hidden="false" customHeight="false" outlineLevel="3" collapsed="false">
      <c r="A86" s="203"/>
      <c r="B86" s="204"/>
      <c r="C86" s="208" t="s">
        <v>205</v>
      </c>
      <c r="D86" s="209"/>
      <c r="E86" s="210" t="n">
        <v>0.5082</v>
      </c>
      <c r="F86" s="201"/>
      <c r="G86" s="201"/>
      <c r="H86" s="201"/>
      <c r="I86" s="201"/>
      <c r="J86" s="201"/>
      <c r="K86" s="201"/>
      <c r="L86" s="201"/>
      <c r="M86" s="201"/>
      <c r="N86" s="206"/>
      <c r="O86" s="206"/>
      <c r="P86" s="206"/>
      <c r="Q86" s="206"/>
      <c r="R86" s="201"/>
      <c r="S86" s="201"/>
      <c r="T86" s="201"/>
      <c r="U86" s="201"/>
      <c r="V86" s="201"/>
      <c r="W86" s="201"/>
      <c r="X86" s="201"/>
      <c r="Y86" s="201"/>
      <c r="Z86" s="202"/>
      <c r="AA86" s="202"/>
      <c r="AB86" s="202"/>
      <c r="AC86" s="202"/>
      <c r="AD86" s="202"/>
      <c r="AE86" s="202"/>
      <c r="AF86" s="202"/>
      <c r="AG86" s="202" t="s">
        <v>126</v>
      </c>
      <c r="AH86" s="202" t="n">
        <v>0</v>
      </c>
      <c r="AI86" s="202"/>
      <c r="AJ86" s="202"/>
      <c r="AK86" s="202"/>
      <c r="AL86" s="202"/>
      <c r="AM86" s="202"/>
      <c r="AN86" s="202"/>
      <c r="AO86" s="202"/>
      <c r="AP86" s="202"/>
      <c r="AQ86" s="202"/>
      <c r="AR86" s="202"/>
      <c r="AS86" s="202"/>
      <c r="AT86" s="202"/>
      <c r="AU86" s="202"/>
      <c r="AV86" s="202"/>
      <c r="AW86" s="202"/>
      <c r="AX86" s="202"/>
      <c r="AY86" s="202"/>
      <c r="AZ86" s="202"/>
      <c r="BA86" s="202"/>
      <c r="BB86" s="202"/>
      <c r="BC86" s="202"/>
      <c r="BD86" s="202"/>
      <c r="BE86" s="202"/>
      <c r="BF86" s="202"/>
      <c r="BG86" s="202"/>
      <c r="BH86" s="202"/>
    </row>
    <row r="87" customFormat="false" ht="12.75" hidden="false" customHeight="false" outlineLevel="3" collapsed="false">
      <c r="A87" s="203"/>
      <c r="B87" s="204"/>
      <c r="C87" s="208" t="s">
        <v>206</v>
      </c>
      <c r="D87" s="209"/>
      <c r="E87" s="210" t="n">
        <v>87.4335</v>
      </c>
      <c r="F87" s="201"/>
      <c r="G87" s="201"/>
      <c r="H87" s="201"/>
      <c r="I87" s="201"/>
      <c r="J87" s="201"/>
      <c r="K87" s="201"/>
      <c r="L87" s="201"/>
      <c r="M87" s="201"/>
      <c r="N87" s="206"/>
      <c r="O87" s="206"/>
      <c r="P87" s="206"/>
      <c r="Q87" s="206"/>
      <c r="R87" s="201"/>
      <c r="S87" s="201"/>
      <c r="T87" s="201"/>
      <c r="U87" s="201"/>
      <c r="V87" s="201"/>
      <c r="W87" s="201"/>
      <c r="X87" s="201"/>
      <c r="Y87" s="201"/>
      <c r="Z87" s="202"/>
      <c r="AA87" s="202"/>
      <c r="AB87" s="202"/>
      <c r="AC87" s="202"/>
      <c r="AD87" s="202"/>
      <c r="AE87" s="202"/>
      <c r="AF87" s="202"/>
      <c r="AG87" s="202" t="s">
        <v>126</v>
      </c>
      <c r="AH87" s="202" t="n">
        <v>0</v>
      </c>
      <c r="AI87" s="202"/>
      <c r="AJ87" s="202"/>
      <c r="AK87" s="202"/>
      <c r="AL87" s="202"/>
      <c r="AM87" s="202"/>
      <c r="AN87" s="202"/>
      <c r="AO87" s="202"/>
      <c r="AP87" s="202"/>
      <c r="AQ87" s="202"/>
      <c r="AR87" s="202"/>
      <c r="AS87" s="202"/>
      <c r="AT87" s="202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202"/>
      <c r="BF87" s="202"/>
      <c r="BG87" s="202"/>
      <c r="BH87" s="202"/>
    </row>
    <row r="88" customFormat="false" ht="12.75" hidden="false" customHeight="false" outlineLevel="3" collapsed="false">
      <c r="A88" s="203"/>
      <c r="B88" s="204"/>
      <c r="C88" s="208" t="s">
        <v>207</v>
      </c>
      <c r="D88" s="209"/>
      <c r="E88" s="210" t="n">
        <v>0.231</v>
      </c>
      <c r="F88" s="201"/>
      <c r="G88" s="201"/>
      <c r="H88" s="201"/>
      <c r="I88" s="201"/>
      <c r="J88" s="201"/>
      <c r="K88" s="201"/>
      <c r="L88" s="201"/>
      <c r="M88" s="201"/>
      <c r="N88" s="206"/>
      <c r="O88" s="206"/>
      <c r="P88" s="206"/>
      <c r="Q88" s="206"/>
      <c r="R88" s="201"/>
      <c r="S88" s="201"/>
      <c r="T88" s="201"/>
      <c r="U88" s="201"/>
      <c r="V88" s="201"/>
      <c r="W88" s="201"/>
      <c r="X88" s="201"/>
      <c r="Y88" s="201"/>
      <c r="Z88" s="202"/>
      <c r="AA88" s="202"/>
      <c r="AB88" s="202"/>
      <c r="AC88" s="202"/>
      <c r="AD88" s="202"/>
      <c r="AE88" s="202"/>
      <c r="AF88" s="202"/>
      <c r="AG88" s="202" t="s">
        <v>126</v>
      </c>
      <c r="AH88" s="202" t="n">
        <v>0</v>
      </c>
      <c r="AI88" s="202"/>
      <c r="AJ88" s="202"/>
      <c r="AK88" s="202"/>
      <c r="AL88" s="202"/>
      <c r="AM88" s="202"/>
      <c r="AN88" s="202"/>
      <c r="AO88" s="202"/>
      <c r="AP88" s="202"/>
      <c r="AQ88" s="202"/>
      <c r="AR88" s="202"/>
      <c r="AS88" s="202"/>
      <c r="AT88" s="202"/>
      <c r="AU88" s="202"/>
      <c r="AV88" s="202"/>
      <c r="AW88" s="202"/>
      <c r="AX88" s="202"/>
      <c r="AY88" s="202"/>
      <c r="AZ88" s="202"/>
      <c r="BA88" s="202"/>
      <c r="BB88" s="202"/>
      <c r="BC88" s="202"/>
      <c r="BD88" s="202"/>
      <c r="BE88" s="202"/>
      <c r="BF88" s="202"/>
      <c r="BG88" s="202"/>
      <c r="BH88" s="202"/>
    </row>
    <row r="89" customFormat="false" ht="12.75" hidden="false" customHeight="false" outlineLevel="3" collapsed="false">
      <c r="A89" s="203"/>
      <c r="B89" s="204"/>
      <c r="C89" s="208" t="s">
        <v>208</v>
      </c>
      <c r="D89" s="209"/>
      <c r="E89" s="210" t="n">
        <v>0.231</v>
      </c>
      <c r="F89" s="201"/>
      <c r="G89" s="201"/>
      <c r="H89" s="201"/>
      <c r="I89" s="201"/>
      <c r="J89" s="201"/>
      <c r="K89" s="201"/>
      <c r="L89" s="201"/>
      <c r="M89" s="201"/>
      <c r="N89" s="206"/>
      <c r="O89" s="206"/>
      <c r="P89" s="206"/>
      <c r="Q89" s="206"/>
      <c r="R89" s="201"/>
      <c r="S89" s="201"/>
      <c r="T89" s="201"/>
      <c r="U89" s="201"/>
      <c r="V89" s="201"/>
      <c r="W89" s="201"/>
      <c r="X89" s="201"/>
      <c r="Y89" s="201"/>
      <c r="Z89" s="202"/>
      <c r="AA89" s="202"/>
      <c r="AB89" s="202"/>
      <c r="AC89" s="202"/>
      <c r="AD89" s="202"/>
      <c r="AE89" s="202"/>
      <c r="AF89" s="202"/>
      <c r="AG89" s="202" t="s">
        <v>126</v>
      </c>
      <c r="AH89" s="202" t="n">
        <v>0</v>
      </c>
      <c r="AI89" s="202"/>
      <c r="AJ89" s="202"/>
      <c r="AK89" s="202"/>
      <c r="AL89" s="202"/>
      <c r="AM89" s="202"/>
      <c r="AN89" s="202"/>
      <c r="AO89" s="202"/>
      <c r="AP89" s="202"/>
      <c r="AQ89" s="202"/>
      <c r="AR89" s="202"/>
      <c r="AS89" s="202"/>
      <c r="AT89" s="202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202"/>
      <c r="BF89" s="202"/>
      <c r="BG89" s="202"/>
      <c r="BH89" s="202"/>
    </row>
    <row r="90" customFormat="false" ht="12.75" hidden="false" customHeight="false" outlineLevel="3" collapsed="false">
      <c r="A90" s="203"/>
      <c r="B90" s="204"/>
      <c r="C90" s="208" t="s">
        <v>209</v>
      </c>
      <c r="D90" s="209"/>
      <c r="E90" s="210" t="n">
        <v>0.462</v>
      </c>
      <c r="F90" s="201"/>
      <c r="G90" s="201"/>
      <c r="H90" s="201"/>
      <c r="I90" s="201"/>
      <c r="J90" s="201"/>
      <c r="K90" s="201"/>
      <c r="L90" s="201"/>
      <c r="M90" s="201"/>
      <c r="N90" s="206"/>
      <c r="O90" s="206"/>
      <c r="P90" s="206"/>
      <c r="Q90" s="206"/>
      <c r="R90" s="201"/>
      <c r="S90" s="201"/>
      <c r="T90" s="201"/>
      <c r="U90" s="201"/>
      <c r="V90" s="201"/>
      <c r="W90" s="201"/>
      <c r="X90" s="201"/>
      <c r="Y90" s="201"/>
      <c r="Z90" s="202"/>
      <c r="AA90" s="202"/>
      <c r="AB90" s="202"/>
      <c r="AC90" s="202"/>
      <c r="AD90" s="202"/>
      <c r="AE90" s="202"/>
      <c r="AF90" s="202"/>
      <c r="AG90" s="202" t="s">
        <v>126</v>
      </c>
      <c r="AH90" s="202" t="n">
        <v>0</v>
      </c>
      <c r="AI90" s="202"/>
      <c r="AJ90" s="202"/>
      <c r="AK90" s="202"/>
      <c r="AL90" s="202"/>
      <c r="AM90" s="202"/>
      <c r="AN90" s="202"/>
      <c r="AO90" s="202"/>
      <c r="AP90" s="202"/>
      <c r="AQ90" s="202"/>
      <c r="AR90" s="202"/>
      <c r="AS90" s="202"/>
      <c r="AT90" s="202"/>
      <c r="AU90" s="202"/>
      <c r="AV90" s="202"/>
      <c r="AW90" s="202"/>
      <c r="AX90" s="202"/>
      <c r="AY90" s="202"/>
      <c r="AZ90" s="202"/>
      <c r="BA90" s="202"/>
      <c r="BB90" s="202"/>
      <c r="BC90" s="202"/>
      <c r="BD90" s="202"/>
      <c r="BE90" s="202"/>
      <c r="BF90" s="202"/>
      <c r="BG90" s="202"/>
      <c r="BH90" s="202"/>
    </row>
    <row r="91" customFormat="false" ht="22.5" hidden="false" customHeight="false" outlineLevel="1" collapsed="false">
      <c r="A91" s="193" t="n">
        <v>18</v>
      </c>
      <c r="B91" s="194" t="s">
        <v>210</v>
      </c>
      <c r="C91" s="195" t="s">
        <v>211</v>
      </c>
      <c r="D91" s="196" t="s">
        <v>115</v>
      </c>
      <c r="E91" s="197" t="n">
        <v>174.9594</v>
      </c>
      <c r="F91" s="198"/>
      <c r="G91" s="199" t="n">
        <f aca="false">ROUND(E91*F91,2)</f>
        <v>0</v>
      </c>
      <c r="H91" s="198"/>
      <c r="I91" s="199" t="n">
        <f aca="false">ROUND(E91*H91,2)</f>
        <v>0</v>
      </c>
      <c r="J91" s="198"/>
      <c r="K91" s="199" t="n">
        <f aca="false">ROUND(E91*J91,2)</f>
        <v>0</v>
      </c>
      <c r="L91" s="199" t="n">
        <v>21</v>
      </c>
      <c r="M91" s="199" t="n">
        <f aca="false">G91*(1+L91/100)</f>
        <v>0</v>
      </c>
      <c r="N91" s="197" t="n">
        <v>0.0045</v>
      </c>
      <c r="O91" s="197" t="n">
        <f aca="false">ROUND(E91*N91,2)</f>
        <v>0.79</v>
      </c>
      <c r="P91" s="197" t="n">
        <v>0</v>
      </c>
      <c r="Q91" s="197" t="n">
        <f aca="false">ROUND(E91*P91,2)</f>
        <v>0</v>
      </c>
      <c r="R91" s="199" t="s">
        <v>201</v>
      </c>
      <c r="S91" s="199" t="s">
        <v>117</v>
      </c>
      <c r="T91" s="200" t="s">
        <v>117</v>
      </c>
      <c r="U91" s="201" t="n">
        <v>0</v>
      </c>
      <c r="V91" s="201" t="n">
        <f aca="false">ROUND(E91*U91,2)</f>
        <v>0</v>
      </c>
      <c r="W91" s="201"/>
      <c r="X91" s="201" t="s">
        <v>202</v>
      </c>
      <c r="Y91" s="201" t="s">
        <v>119</v>
      </c>
      <c r="Z91" s="202"/>
      <c r="AA91" s="202"/>
      <c r="AB91" s="202"/>
      <c r="AC91" s="202"/>
      <c r="AD91" s="202"/>
      <c r="AE91" s="202"/>
      <c r="AF91" s="202"/>
      <c r="AG91" s="202" t="s">
        <v>203</v>
      </c>
      <c r="AH91" s="202"/>
      <c r="AI91" s="202"/>
      <c r="AJ91" s="202"/>
      <c r="AK91" s="202"/>
      <c r="AL91" s="202"/>
      <c r="AM91" s="202"/>
      <c r="AN91" s="202"/>
      <c r="AO91" s="202"/>
      <c r="AP91" s="202"/>
      <c r="AQ91" s="202"/>
      <c r="AR91" s="202"/>
      <c r="AS91" s="202"/>
      <c r="AT91" s="202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202"/>
      <c r="BF91" s="202"/>
      <c r="BG91" s="202"/>
      <c r="BH91" s="202"/>
    </row>
    <row r="92" customFormat="false" ht="12.75" hidden="false" customHeight="false" outlineLevel="2" collapsed="false">
      <c r="A92" s="203"/>
      <c r="B92" s="204"/>
      <c r="C92" s="208" t="s">
        <v>204</v>
      </c>
      <c r="D92" s="209"/>
      <c r="E92" s="210" t="n">
        <v>86.0937</v>
      </c>
      <c r="F92" s="201"/>
      <c r="G92" s="201"/>
      <c r="H92" s="201"/>
      <c r="I92" s="201"/>
      <c r="J92" s="201"/>
      <c r="K92" s="201"/>
      <c r="L92" s="201"/>
      <c r="M92" s="201"/>
      <c r="N92" s="206"/>
      <c r="O92" s="206"/>
      <c r="P92" s="206"/>
      <c r="Q92" s="206"/>
      <c r="R92" s="201"/>
      <c r="S92" s="201"/>
      <c r="T92" s="201"/>
      <c r="U92" s="201"/>
      <c r="V92" s="201"/>
      <c r="W92" s="201"/>
      <c r="X92" s="201"/>
      <c r="Y92" s="201"/>
      <c r="Z92" s="202"/>
      <c r="AA92" s="202"/>
      <c r="AB92" s="202"/>
      <c r="AC92" s="202"/>
      <c r="AD92" s="202"/>
      <c r="AE92" s="202"/>
      <c r="AF92" s="202"/>
      <c r="AG92" s="202" t="s">
        <v>126</v>
      </c>
      <c r="AH92" s="202" t="n">
        <v>0</v>
      </c>
      <c r="AI92" s="202"/>
      <c r="AJ92" s="202"/>
      <c r="AK92" s="202"/>
      <c r="AL92" s="202"/>
      <c r="AM92" s="202"/>
      <c r="AN92" s="202"/>
      <c r="AO92" s="202"/>
      <c r="AP92" s="202"/>
      <c r="AQ92" s="202"/>
      <c r="AR92" s="202"/>
      <c r="AS92" s="202"/>
      <c r="AT92" s="202"/>
      <c r="AU92" s="202"/>
      <c r="AV92" s="202"/>
      <c r="AW92" s="202"/>
      <c r="AX92" s="202"/>
      <c r="AY92" s="202"/>
      <c r="AZ92" s="202"/>
      <c r="BA92" s="202"/>
      <c r="BB92" s="202"/>
      <c r="BC92" s="202"/>
      <c r="BD92" s="202"/>
      <c r="BE92" s="202"/>
      <c r="BF92" s="202"/>
      <c r="BG92" s="202"/>
      <c r="BH92" s="202"/>
    </row>
    <row r="93" customFormat="false" ht="12.75" hidden="false" customHeight="false" outlineLevel="3" collapsed="false">
      <c r="A93" s="203"/>
      <c r="B93" s="204"/>
      <c r="C93" s="208" t="s">
        <v>205</v>
      </c>
      <c r="D93" s="209"/>
      <c r="E93" s="210" t="n">
        <v>0.5082</v>
      </c>
      <c r="F93" s="201"/>
      <c r="G93" s="201"/>
      <c r="H93" s="201"/>
      <c r="I93" s="201"/>
      <c r="J93" s="201"/>
      <c r="K93" s="201"/>
      <c r="L93" s="201"/>
      <c r="M93" s="201"/>
      <c r="N93" s="206"/>
      <c r="O93" s="206"/>
      <c r="P93" s="206"/>
      <c r="Q93" s="206"/>
      <c r="R93" s="201"/>
      <c r="S93" s="201"/>
      <c r="T93" s="201"/>
      <c r="U93" s="201"/>
      <c r="V93" s="201"/>
      <c r="W93" s="201"/>
      <c r="X93" s="201"/>
      <c r="Y93" s="201"/>
      <c r="Z93" s="202"/>
      <c r="AA93" s="202"/>
      <c r="AB93" s="202"/>
      <c r="AC93" s="202"/>
      <c r="AD93" s="202"/>
      <c r="AE93" s="202"/>
      <c r="AF93" s="202"/>
      <c r="AG93" s="202" t="s">
        <v>126</v>
      </c>
      <c r="AH93" s="202" t="n">
        <v>0</v>
      </c>
      <c r="AI93" s="202"/>
      <c r="AJ93" s="202"/>
      <c r="AK93" s="202"/>
      <c r="AL93" s="202"/>
      <c r="AM93" s="202"/>
      <c r="AN93" s="202"/>
      <c r="AO93" s="202"/>
      <c r="AP93" s="202"/>
      <c r="AQ93" s="202"/>
      <c r="AR93" s="202"/>
      <c r="AS93" s="202"/>
      <c r="AT93" s="202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202"/>
      <c r="BF93" s="202"/>
      <c r="BG93" s="202"/>
      <c r="BH93" s="202"/>
    </row>
    <row r="94" customFormat="false" ht="12.75" hidden="false" customHeight="false" outlineLevel="3" collapsed="false">
      <c r="A94" s="203"/>
      <c r="B94" s="204"/>
      <c r="C94" s="208" t="s">
        <v>206</v>
      </c>
      <c r="D94" s="209"/>
      <c r="E94" s="210" t="n">
        <v>87.4335</v>
      </c>
      <c r="F94" s="201"/>
      <c r="G94" s="201"/>
      <c r="H94" s="201"/>
      <c r="I94" s="201"/>
      <c r="J94" s="201"/>
      <c r="K94" s="201"/>
      <c r="L94" s="201"/>
      <c r="M94" s="201"/>
      <c r="N94" s="206"/>
      <c r="O94" s="206"/>
      <c r="P94" s="206"/>
      <c r="Q94" s="206"/>
      <c r="R94" s="201"/>
      <c r="S94" s="201"/>
      <c r="T94" s="201"/>
      <c r="U94" s="201"/>
      <c r="V94" s="201"/>
      <c r="W94" s="201"/>
      <c r="X94" s="201"/>
      <c r="Y94" s="201"/>
      <c r="Z94" s="202"/>
      <c r="AA94" s="202"/>
      <c r="AB94" s="202"/>
      <c r="AC94" s="202"/>
      <c r="AD94" s="202"/>
      <c r="AE94" s="202"/>
      <c r="AF94" s="202"/>
      <c r="AG94" s="202" t="s">
        <v>126</v>
      </c>
      <c r="AH94" s="202" t="n">
        <v>0</v>
      </c>
      <c r="AI94" s="202"/>
      <c r="AJ94" s="202"/>
      <c r="AK94" s="202"/>
      <c r="AL94" s="202"/>
      <c r="AM94" s="202"/>
      <c r="AN94" s="202"/>
      <c r="AO94" s="202"/>
      <c r="AP94" s="202"/>
      <c r="AQ94" s="202"/>
      <c r="AR94" s="202"/>
      <c r="AS94" s="202"/>
      <c r="AT94" s="202"/>
      <c r="AU94" s="202"/>
      <c r="AV94" s="202"/>
      <c r="AW94" s="202"/>
      <c r="AX94" s="202"/>
      <c r="AY94" s="202"/>
      <c r="AZ94" s="202"/>
      <c r="BA94" s="202"/>
      <c r="BB94" s="202"/>
      <c r="BC94" s="202"/>
      <c r="BD94" s="202"/>
      <c r="BE94" s="202"/>
      <c r="BF94" s="202"/>
      <c r="BG94" s="202"/>
      <c r="BH94" s="202"/>
    </row>
    <row r="95" customFormat="false" ht="12.75" hidden="false" customHeight="false" outlineLevel="3" collapsed="false">
      <c r="A95" s="203"/>
      <c r="B95" s="204"/>
      <c r="C95" s="208" t="s">
        <v>207</v>
      </c>
      <c r="D95" s="209"/>
      <c r="E95" s="210" t="n">
        <v>0.231</v>
      </c>
      <c r="F95" s="201"/>
      <c r="G95" s="201"/>
      <c r="H95" s="201"/>
      <c r="I95" s="201"/>
      <c r="J95" s="201"/>
      <c r="K95" s="201"/>
      <c r="L95" s="201"/>
      <c r="M95" s="201"/>
      <c r="N95" s="206"/>
      <c r="O95" s="206"/>
      <c r="P95" s="206"/>
      <c r="Q95" s="206"/>
      <c r="R95" s="201"/>
      <c r="S95" s="201"/>
      <c r="T95" s="201"/>
      <c r="U95" s="201"/>
      <c r="V95" s="201"/>
      <c r="W95" s="201"/>
      <c r="X95" s="201"/>
      <c r="Y95" s="201"/>
      <c r="Z95" s="202"/>
      <c r="AA95" s="202"/>
      <c r="AB95" s="202"/>
      <c r="AC95" s="202"/>
      <c r="AD95" s="202"/>
      <c r="AE95" s="202"/>
      <c r="AF95" s="202"/>
      <c r="AG95" s="202" t="s">
        <v>126</v>
      </c>
      <c r="AH95" s="202" t="n">
        <v>0</v>
      </c>
      <c r="AI95" s="202"/>
      <c r="AJ95" s="202"/>
      <c r="AK95" s="202"/>
      <c r="AL95" s="202"/>
      <c r="AM95" s="202"/>
      <c r="AN95" s="202"/>
      <c r="AO95" s="202"/>
      <c r="AP95" s="202"/>
      <c r="AQ95" s="202"/>
      <c r="AR95" s="202"/>
      <c r="AS95" s="202"/>
      <c r="AT95" s="202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202"/>
      <c r="BF95" s="202"/>
      <c r="BG95" s="202"/>
      <c r="BH95" s="202"/>
    </row>
    <row r="96" customFormat="false" ht="12.75" hidden="false" customHeight="false" outlineLevel="3" collapsed="false">
      <c r="A96" s="203"/>
      <c r="B96" s="204"/>
      <c r="C96" s="208" t="s">
        <v>208</v>
      </c>
      <c r="D96" s="209"/>
      <c r="E96" s="210" t="n">
        <v>0.231</v>
      </c>
      <c r="F96" s="201"/>
      <c r="G96" s="201"/>
      <c r="H96" s="201"/>
      <c r="I96" s="201"/>
      <c r="J96" s="201"/>
      <c r="K96" s="201"/>
      <c r="L96" s="201"/>
      <c r="M96" s="201"/>
      <c r="N96" s="206"/>
      <c r="O96" s="206"/>
      <c r="P96" s="206"/>
      <c r="Q96" s="206"/>
      <c r="R96" s="201"/>
      <c r="S96" s="201"/>
      <c r="T96" s="201"/>
      <c r="U96" s="201"/>
      <c r="V96" s="201"/>
      <c r="W96" s="201"/>
      <c r="X96" s="201"/>
      <c r="Y96" s="201"/>
      <c r="Z96" s="202"/>
      <c r="AA96" s="202"/>
      <c r="AB96" s="202"/>
      <c r="AC96" s="202"/>
      <c r="AD96" s="202"/>
      <c r="AE96" s="202"/>
      <c r="AF96" s="202"/>
      <c r="AG96" s="202" t="s">
        <v>126</v>
      </c>
      <c r="AH96" s="202" t="n">
        <v>0</v>
      </c>
      <c r="AI96" s="202"/>
      <c r="AJ96" s="202"/>
      <c r="AK96" s="202"/>
      <c r="AL96" s="202"/>
      <c r="AM96" s="202"/>
      <c r="AN96" s="202"/>
      <c r="AO96" s="202"/>
      <c r="AP96" s="202"/>
      <c r="AQ96" s="202"/>
      <c r="AR96" s="202"/>
      <c r="AS96" s="202"/>
      <c r="AT96" s="202"/>
      <c r="AU96" s="202"/>
      <c r="AV96" s="202"/>
      <c r="AW96" s="202"/>
      <c r="AX96" s="202"/>
      <c r="AY96" s="202"/>
      <c r="AZ96" s="202"/>
      <c r="BA96" s="202"/>
      <c r="BB96" s="202"/>
      <c r="BC96" s="202"/>
      <c r="BD96" s="202"/>
      <c r="BE96" s="202"/>
      <c r="BF96" s="202"/>
      <c r="BG96" s="202"/>
      <c r="BH96" s="202"/>
    </row>
    <row r="97" customFormat="false" ht="12.75" hidden="false" customHeight="false" outlineLevel="3" collapsed="false">
      <c r="A97" s="203"/>
      <c r="B97" s="204"/>
      <c r="C97" s="208" t="s">
        <v>209</v>
      </c>
      <c r="D97" s="209"/>
      <c r="E97" s="210" t="n">
        <v>0.462</v>
      </c>
      <c r="F97" s="201"/>
      <c r="G97" s="201"/>
      <c r="H97" s="201"/>
      <c r="I97" s="201"/>
      <c r="J97" s="201"/>
      <c r="K97" s="201"/>
      <c r="L97" s="201"/>
      <c r="M97" s="201"/>
      <c r="N97" s="206"/>
      <c r="O97" s="206"/>
      <c r="P97" s="206"/>
      <c r="Q97" s="206"/>
      <c r="R97" s="201"/>
      <c r="S97" s="201"/>
      <c r="T97" s="201"/>
      <c r="U97" s="201"/>
      <c r="V97" s="201"/>
      <c r="W97" s="201"/>
      <c r="X97" s="201"/>
      <c r="Y97" s="201"/>
      <c r="Z97" s="202"/>
      <c r="AA97" s="202"/>
      <c r="AB97" s="202"/>
      <c r="AC97" s="202"/>
      <c r="AD97" s="202"/>
      <c r="AE97" s="202"/>
      <c r="AF97" s="202"/>
      <c r="AG97" s="202" t="s">
        <v>126</v>
      </c>
      <c r="AH97" s="202" t="n">
        <v>0</v>
      </c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</row>
    <row r="98" customFormat="false" ht="22.5" hidden="false" customHeight="false" outlineLevel="1" collapsed="false">
      <c r="A98" s="193" t="n">
        <v>19</v>
      </c>
      <c r="B98" s="194" t="s">
        <v>212</v>
      </c>
      <c r="C98" s="195" t="s">
        <v>213</v>
      </c>
      <c r="D98" s="196" t="s">
        <v>115</v>
      </c>
      <c r="E98" s="197" t="n">
        <v>174.9594</v>
      </c>
      <c r="F98" s="198"/>
      <c r="G98" s="199" t="n">
        <f aca="false">ROUND(E98*F98,2)</f>
        <v>0</v>
      </c>
      <c r="H98" s="198"/>
      <c r="I98" s="199" t="n">
        <f aca="false">ROUND(E98*H98,2)</f>
        <v>0</v>
      </c>
      <c r="J98" s="198"/>
      <c r="K98" s="199" t="n">
        <f aca="false">ROUND(E98*J98,2)</f>
        <v>0</v>
      </c>
      <c r="L98" s="199" t="n">
        <v>21</v>
      </c>
      <c r="M98" s="199" t="n">
        <f aca="false">G98*(1+L98/100)</f>
        <v>0</v>
      </c>
      <c r="N98" s="197" t="n">
        <v>0.0003</v>
      </c>
      <c r="O98" s="197" t="n">
        <f aca="false">ROUND(E98*N98,2)</f>
        <v>0.05</v>
      </c>
      <c r="P98" s="197" t="n">
        <v>0</v>
      </c>
      <c r="Q98" s="197" t="n">
        <f aca="false">ROUND(E98*P98,2)</f>
        <v>0</v>
      </c>
      <c r="R98" s="199" t="s">
        <v>201</v>
      </c>
      <c r="S98" s="199" t="s">
        <v>117</v>
      </c>
      <c r="T98" s="200" t="s">
        <v>117</v>
      </c>
      <c r="U98" s="201" t="n">
        <v>0</v>
      </c>
      <c r="V98" s="201" t="n">
        <f aca="false">ROUND(E98*U98,2)</f>
        <v>0</v>
      </c>
      <c r="W98" s="201"/>
      <c r="X98" s="201" t="s">
        <v>202</v>
      </c>
      <c r="Y98" s="201" t="s">
        <v>119</v>
      </c>
      <c r="Z98" s="202"/>
      <c r="AA98" s="202"/>
      <c r="AB98" s="202"/>
      <c r="AC98" s="202"/>
      <c r="AD98" s="202"/>
      <c r="AE98" s="202"/>
      <c r="AF98" s="202"/>
      <c r="AG98" s="202" t="s">
        <v>203</v>
      </c>
      <c r="AH98" s="202"/>
      <c r="AI98" s="202"/>
      <c r="AJ98" s="202"/>
      <c r="AK98" s="202"/>
      <c r="AL98" s="202"/>
      <c r="AM98" s="202"/>
      <c r="AN98" s="202"/>
      <c r="AO98" s="202"/>
      <c r="AP98" s="202"/>
      <c r="AQ98" s="202"/>
      <c r="AR98" s="202"/>
      <c r="AS98" s="202"/>
      <c r="AT98" s="202"/>
      <c r="AU98" s="202"/>
      <c r="AV98" s="202"/>
      <c r="AW98" s="202"/>
      <c r="AX98" s="202"/>
      <c r="AY98" s="202"/>
      <c r="AZ98" s="202"/>
      <c r="BA98" s="202"/>
      <c r="BB98" s="202"/>
      <c r="BC98" s="202"/>
      <c r="BD98" s="202"/>
      <c r="BE98" s="202"/>
      <c r="BF98" s="202"/>
      <c r="BG98" s="202"/>
      <c r="BH98" s="202"/>
    </row>
    <row r="99" customFormat="false" ht="12.75" hidden="false" customHeight="false" outlineLevel="2" collapsed="false">
      <c r="A99" s="203"/>
      <c r="B99" s="204"/>
      <c r="C99" s="208" t="s">
        <v>204</v>
      </c>
      <c r="D99" s="209"/>
      <c r="E99" s="210" t="n">
        <v>86.0937</v>
      </c>
      <c r="F99" s="201"/>
      <c r="G99" s="201"/>
      <c r="H99" s="201"/>
      <c r="I99" s="201"/>
      <c r="J99" s="201"/>
      <c r="K99" s="201"/>
      <c r="L99" s="201"/>
      <c r="M99" s="201"/>
      <c r="N99" s="206"/>
      <c r="O99" s="206"/>
      <c r="P99" s="206"/>
      <c r="Q99" s="206"/>
      <c r="R99" s="201"/>
      <c r="S99" s="201"/>
      <c r="T99" s="201"/>
      <c r="U99" s="201"/>
      <c r="V99" s="201"/>
      <c r="W99" s="201"/>
      <c r="X99" s="201"/>
      <c r="Y99" s="201"/>
      <c r="Z99" s="202"/>
      <c r="AA99" s="202"/>
      <c r="AB99" s="202"/>
      <c r="AC99" s="202"/>
      <c r="AD99" s="202"/>
      <c r="AE99" s="202"/>
      <c r="AF99" s="202"/>
      <c r="AG99" s="202" t="s">
        <v>126</v>
      </c>
      <c r="AH99" s="202" t="n">
        <v>0</v>
      </c>
      <c r="AI99" s="202"/>
      <c r="AJ99" s="202"/>
      <c r="AK99" s="202"/>
      <c r="AL99" s="202"/>
      <c r="AM99" s="202"/>
      <c r="AN99" s="202"/>
      <c r="AO99" s="202"/>
      <c r="AP99" s="202"/>
      <c r="AQ99" s="202"/>
      <c r="AR99" s="202"/>
      <c r="AS99" s="202"/>
      <c r="AT99" s="202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202"/>
      <c r="BF99" s="202"/>
      <c r="BG99" s="202"/>
      <c r="BH99" s="202"/>
    </row>
    <row r="100" customFormat="false" ht="12.75" hidden="false" customHeight="false" outlineLevel="3" collapsed="false">
      <c r="A100" s="203"/>
      <c r="B100" s="204"/>
      <c r="C100" s="208" t="s">
        <v>205</v>
      </c>
      <c r="D100" s="209"/>
      <c r="E100" s="210" t="n">
        <v>0.5082</v>
      </c>
      <c r="F100" s="201"/>
      <c r="G100" s="201"/>
      <c r="H100" s="201"/>
      <c r="I100" s="201"/>
      <c r="J100" s="201"/>
      <c r="K100" s="201"/>
      <c r="L100" s="201"/>
      <c r="M100" s="201"/>
      <c r="N100" s="206"/>
      <c r="O100" s="206"/>
      <c r="P100" s="206"/>
      <c r="Q100" s="206"/>
      <c r="R100" s="201"/>
      <c r="S100" s="201"/>
      <c r="T100" s="201"/>
      <c r="U100" s="201"/>
      <c r="V100" s="201"/>
      <c r="W100" s="201"/>
      <c r="X100" s="201"/>
      <c r="Y100" s="201"/>
      <c r="Z100" s="202"/>
      <c r="AA100" s="202"/>
      <c r="AB100" s="202"/>
      <c r="AC100" s="202"/>
      <c r="AD100" s="202"/>
      <c r="AE100" s="202"/>
      <c r="AF100" s="202"/>
      <c r="AG100" s="202" t="s">
        <v>126</v>
      </c>
      <c r="AH100" s="202" t="n">
        <v>0</v>
      </c>
      <c r="AI100" s="202"/>
      <c r="AJ100" s="202"/>
      <c r="AK100" s="202"/>
      <c r="AL100" s="202"/>
      <c r="AM100" s="202"/>
      <c r="AN100" s="202"/>
      <c r="AO100" s="202"/>
      <c r="AP100" s="202"/>
      <c r="AQ100" s="202"/>
      <c r="AR100" s="202"/>
      <c r="AS100" s="202"/>
      <c r="AT100" s="202"/>
      <c r="AU100" s="202"/>
      <c r="AV100" s="202"/>
      <c r="AW100" s="202"/>
      <c r="AX100" s="202"/>
      <c r="AY100" s="202"/>
      <c r="AZ100" s="202"/>
      <c r="BA100" s="202"/>
      <c r="BB100" s="202"/>
      <c r="BC100" s="202"/>
      <c r="BD100" s="202"/>
      <c r="BE100" s="202"/>
      <c r="BF100" s="202"/>
      <c r="BG100" s="202"/>
      <c r="BH100" s="202"/>
    </row>
    <row r="101" customFormat="false" ht="12.75" hidden="false" customHeight="false" outlineLevel="3" collapsed="false">
      <c r="A101" s="203"/>
      <c r="B101" s="204"/>
      <c r="C101" s="208" t="s">
        <v>206</v>
      </c>
      <c r="D101" s="209"/>
      <c r="E101" s="210" t="n">
        <v>87.4335</v>
      </c>
      <c r="F101" s="201"/>
      <c r="G101" s="201"/>
      <c r="H101" s="201"/>
      <c r="I101" s="201"/>
      <c r="J101" s="201"/>
      <c r="K101" s="201"/>
      <c r="L101" s="201"/>
      <c r="M101" s="201"/>
      <c r="N101" s="206"/>
      <c r="O101" s="206"/>
      <c r="P101" s="206"/>
      <c r="Q101" s="206"/>
      <c r="R101" s="201"/>
      <c r="S101" s="201"/>
      <c r="T101" s="201"/>
      <c r="U101" s="201"/>
      <c r="V101" s="201"/>
      <c r="W101" s="201"/>
      <c r="X101" s="201"/>
      <c r="Y101" s="201"/>
      <c r="Z101" s="202"/>
      <c r="AA101" s="202"/>
      <c r="AB101" s="202"/>
      <c r="AC101" s="202"/>
      <c r="AD101" s="202"/>
      <c r="AE101" s="202"/>
      <c r="AF101" s="202"/>
      <c r="AG101" s="202" t="s">
        <v>126</v>
      </c>
      <c r="AH101" s="202" t="n">
        <v>0</v>
      </c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</row>
    <row r="102" customFormat="false" ht="12.75" hidden="false" customHeight="false" outlineLevel="3" collapsed="false">
      <c r="A102" s="203"/>
      <c r="B102" s="204"/>
      <c r="C102" s="208" t="s">
        <v>207</v>
      </c>
      <c r="D102" s="209"/>
      <c r="E102" s="210" t="n">
        <v>0.231</v>
      </c>
      <c r="F102" s="201"/>
      <c r="G102" s="201"/>
      <c r="H102" s="201"/>
      <c r="I102" s="201"/>
      <c r="J102" s="201"/>
      <c r="K102" s="201"/>
      <c r="L102" s="201"/>
      <c r="M102" s="201"/>
      <c r="N102" s="206"/>
      <c r="O102" s="206"/>
      <c r="P102" s="206"/>
      <c r="Q102" s="206"/>
      <c r="R102" s="201"/>
      <c r="S102" s="201"/>
      <c r="T102" s="201"/>
      <c r="U102" s="201"/>
      <c r="V102" s="201"/>
      <c r="W102" s="201"/>
      <c r="X102" s="201"/>
      <c r="Y102" s="201"/>
      <c r="Z102" s="202"/>
      <c r="AA102" s="202"/>
      <c r="AB102" s="202"/>
      <c r="AC102" s="202"/>
      <c r="AD102" s="202"/>
      <c r="AE102" s="202"/>
      <c r="AF102" s="202"/>
      <c r="AG102" s="202" t="s">
        <v>126</v>
      </c>
      <c r="AH102" s="202" t="n">
        <v>0</v>
      </c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2"/>
      <c r="AZ102" s="202"/>
      <c r="BA102" s="202"/>
      <c r="BB102" s="202"/>
      <c r="BC102" s="202"/>
      <c r="BD102" s="202"/>
      <c r="BE102" s="202"/>
      <c r="BF102" s="202"/>
      <c r="BG102" s="202"/>
      <c r="BH102" s="202"/>
    </row>
    <row r="103" customFormat="false" ht="12.75" hidden="false" customHeight="false" outlineLevel="3" collapsed="false">
      <c r="A103" s="203"/>
      <c r="B103" s="204"/>
      <c r="C103" s="208" t="s">
        <v>208</v>
      </c>
      <c r="D103" s="209"/>
      <c r="E103" s="210" t="n">
        <v>0.231</v>
      </c>
      <c r="F103" s="201"/>
      <c r="G103" s="201"/>
      <c r="H103" s="201"/>
      <c r="I103" s="201"/>
      <c r="J103" s="201"/>
      <c r="K103" s="201"/>
      <c r="L103" s="201"/>
      <c r="M103" s="201"/>
      <c r="N103" s="206"/>
      <c r="O103" s="206"/>
      <c r="P103" s="206"/>
      <c r="Q103" s="206"/>
      <c r="R103" s="201"/>
      <c r="S103" s="201"/>
      <c r="T103" s="201"/>
      <c r="U103" s="201"/>
      <c r="V103" s="201"/>
      <c r="W103" s="201"/>
      <c r="X103" s="201"/>
      <c r="Y103" s="201"/>
      <c r="Z103" s="202"/>
      <c r="AA103" s="202"/>
      <c r="AB103" s="202"/>
      <c r="AC103" s="202"/>
      <c r="AD103" s="202"/>
      <c r="AE103" s="202"/>
      <c r="AF103" s="202"/>
      <c r="AG103" s="202" t="s">
        <v>126</v>
      </c>
      <c r="AH103" s="202" t="n">
        <v>0</v>
      </c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202"/>
      <c r="BF103" s="202"/>
      <c r="BG103" s="202"/>
      <c r="BH103" s="202"/>
    </row>
    <row r="104" customFormat="false" ht="12.75" hidden="false" customHeight="false" outlineLevel="3" collapsed="false">
      <c r="A104" s="203"/>
      <c r="B104" s="204"/>
      <c r="C104" s="208" t="s">
        <v>209</v>
      </c>
      <c r="D104" s="209"/>
      <c r="E104" s="210" t="n">
        <v>0.462</v>
      </c>
      <c r="F104" s="201"/>
      <c r="G104" s="201"/>
      <c r="H104" s="201"/>
      <c r="I104" s="201"/>
      <c r="J104" s="201"/>
      <c r="K104" s="201"/>
      <c r="L104" s="201"/>
      <c r="M104" s="201"/>
      <c r="N104" s="206"/>
      <c r="O104" s="206"/>
      <c r="P104" s="206"/>
      <c r="Q104" s="206"/>
      <c r="R104" s="201"/>
      <c r="S104" s="201"/>
      <c r="T104" s="201"/>
      <c r="U104" s="201"/>
      <c r="V104" s="201"/>
      <c r="W104" s="201"/>
      <c r="X104" s="201"/>
      <c r="Y104" s="201"/>
      <c r="Z104" s="202"/>
      <c r="AA104" s="202"/>
      <c r="AB104" s="202"/>
      <c r="AC104" s="202"/>
      <c r="AD104" s="202"/>
      <c r="AE104" s="202"/>
      <c r="AF104" s="202"/>
      <c r="AG104" s="202" t="s">
        <v>126</v>
      </c>
      <c r="AH104" s="202" t="n">
        <v>0</v>
      </c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2"/>
      <c r="AZ104" s="202"/>
      <c r="BA104" s="202"/>
      <c r="BB104" s="202"/>
      <c r="BC104" s="202"/>
      <c r="BD104" s="202"/>
      <c r="BE104" s="202"/>
      <c r="BF104" s="202"/>
      <c r="BG104" s="202"/>
      <c r="BH104" s="202"/>
    </row>
    <row r="105" customFormat="false" ht="12.75" hidden="false" customHeight="false" outlineLevel="1" collapsed="false">
      <c r="A105" s="203" t="n">
        <v>20</v>
      </c>
      <c r="B105" s="204" t="s">
        <v>214</v>
      </c>
      <c r="C105" s="221" t="s">
        <v>215</v>
      </c>
      <c r="D105" s="222" t="s">
        <v>30</v>
      </c>
      <c r="E105" s="223"/>
      <c r="F105" s="224"/>
      <c r="G105" s="201" t="n">
        <f aca="false">ROUND(E105*F105,2)</f>
        <v>0</v>
      </c>
      <c r="H105" s="224"/>
      <c r="I105" s="201" t="n">
        <f aca="false">ROUND(E105*H105,2)</f>
        <v>0</v>
      </c>
      <c r="J105" s="224"/>
      <c r="K105" s="201" t="n">
        <f aca="false">ROUND(E105*J105,2)</f>
        <v>0</v>
      </c>
      <c r="L105" s="201" t="n">
        <v>21</v>
      </c>
      <c r="M105" s="201" t="n">
        <f aca="false">G105*(1+L105/100)</f>
        <v>0</v>
      </c>
      <c r="N105" s="206" t="n">
        <v>0</v>
      </c>
      <c r="O105" s="206" t="n">
        <f aca="false">ROUND(E105*N105,2)</f>
        <v>0</v>
      </c>
      <c r="P105" s="206" t="n">
        <v>0</v>
      </c>
      <c r="Q105" s="206" t="n">
        <f aca="false">ROUND(E105*P105,2)</f>
        <v>0</v>
      </c>
      <c r="R105" s="201" t="s">
        <v>151</v>
      </c>
      <c r="S105" s="201" t="s">
        <v>117</v>
      </c>
      <c r="T105" s="201" t="s">
        <v>117</v>
      </c>
      <c r="U105" s="201" t="n">
        <v>0</v>
      </c>
      <c r="V105" s="201" t="n">
        <f aca="false">ROUND(E105*U105,2)</f>
        <v>0</v>
      </c>
      <c r="W105" s="201"/>
      <c r="X105" s="201" t="s">
        <v>146</v>
      </c>
      <c r="Y105" s="201" t="s">
        <v>119</v>
      </c>
      <c r="Z105" s="202"/>
      <c r="AA105" s="202"/>
      <c r="AB105" s="202"/>
      <c r="AC105" s="202"/>
      <c r="AD105" s="202"/>
      <c r="AE105" s="202"/>
      <c r="AF105" s="202"/>
      <c r="AG105" s="202" t="s">
        <v>147</v>
      </c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</row>
    <row r="106" customFormat="false" ht="12.75" hidden="false" customHeight="true" outlineLevel="2" collapsed="false">
      <c r="A106" s="203"/>
      <c r="B106" s="204"/>
      <c r="C106" s="225" t="s">
        <v>216</v>
      </c>
      <c r="D106" s="225"/>
      <c r="E106" s="225"/>
      <c r="F106" s="225"/>
      <c r="G106" s="225"/>
      <c r="H106" s="201"/>
      <c r="I106" s="201"/>
      <c r="J106" s="201"/>
      <c r="K106" s="201"/>
      <c r="L106" s="201"/>
      <c r="M106" s="201"/>
      <c r="N106" s="206"/>
      <c r="O106" s="206"/>
      <c r="P106" s="206"/>
      <c r="Q106" s="206"/>
      <c r="R106" s="201"/>
      <c r="S106" s="201"/>
      <c r="T106" s="201"/>
      <c r="U106" s="201"/>
      <c r="V106" s="201"/>
      <c r="W106" s="201"/>
      <c r="X106" s="201"/>
      <c r="Y106" s="201"/>
      <c r="Z106" s="202"/>
      <c r="AA106" s="202"/>
      <c r="AB106" s="202"/>
      <c r="AC106" s="202"/>
      <c r="AD106" s="202"/>
      <c r="AE106" s="202"/>
      <c r="AF106" s="202"/>
      <c r="AG106" s="202" t="s">
        <v>122</v>
      </c>
      <c r="AH106" s="202"/>
      <c r="AI106" s="202"/>
      <c r="AJ106" s="202"/>
      <c r="AK106" s="202"/>
      <c r="AL106" s="202"/>
      <c r="AM106" s="202"/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2"/>
      <c r="AZ106" s="202"/>
      <c r="BA106" s="202"/>
      <c r="BB106" s="202"/>
      <c r="BC106" s="202"/>
      <c r="BD106" s="202"/>
      <c r="BE106" s="202"/>
      <c r="BF106" s="202"/>
      <c r="BG106" s="202"/>
      <c r="BH106" s="202"/>
    </row>
    <row r="107" customFormat="false" ht="12.75" hidden="false" customHeight="false" outlineLevel="0" collapsed="false">
      <c r="A107" s="185" t="s">
        <v>111</v>
      </c>
      <c r="B107" s="186" t="s">
        <v>67</v>
      </c>
      <c r="C107" s="187" t="s">
        <v>68</v>
      </c>
      <c r="D107" s="188"/>
      <c r="E107" s="189"/>
      <c r="F107" s="190"/>
      <c r="G107" s="190" t="n">
        <f aca="false">SUMIF(AG108:AG125,"&lt;&gt;NOR",G108:G125)</f>
        <v>0</v>
      </c>
      <c r="H107" s="190"/>
      <c r="I107" s="190" t="n">
        <f aca="false">SUM(I108:I125)</f>
        <v>0</v>
      </c>
      <c r="J107" s="190"/>
      <c r="K107" s="190" t="n">
        <f aca="false">SUM(K108:K125)</f>
        <v>0</v>
      </c>
      <c r="L107" s="190"/>
      <c r="M107" s="190" t="n">
        <f aca="false">SUM(M108:M125)</f>
        <v>0</v>
      </c>
      <c r="N107" s="189"/>
      <c r="O107" s="189" t="n">
        <f aca="false">SUM(O108:O125)</f>
        <v>0.52</v>
      </c>
      <c r="P107" s="189"/>
      <c r="Q107" s="189" t="n">
        <f aca="false">SUM(Q108:Q125)</f>
        <v>0.65</v>
      </c>
      <c r="R107" s="190"/>
      <c r="S107" s="190"/>
      <c r="T107" s="191"/>
      <c r="U107" s="192"/>
      <c r="V107" s="192" t="n">
        <f aca="false">SUM(V108:V125)</f>
        <v>82.63</v>
      </c>
      <c r="W107" s="192"/>
      <c r="X107" s="192"/>
      <c r="Y107" s="192"/>
      <c r="AG107" s="0" t="s">
        <v>112</v>
      </c>
    </row>
    <row r="108" customFormat="false" ht="33.75" hidden="false" customHeight="false" outlineLevel="1" collapsed="false">
      <c r="A108" s="193" t="n">
        <v>21</v>
      </c>
      <c r="B108" s="194" t="s">
        <v>217</v>
      </c>
      <c r="C108" s="195" t="s">
        <v>218</v>
      </c>
      <c r="D108" s="196" t="s">
        <v>115</v>
      </c>
      <c r="E108" s="197" t="n">
        <v>150.24</v>
      </c>
      <c r="F108" s="198"/>
      <c r="G108" s="199" t="n">
        <f aca="false">ROUND(E108*F108,2)</f>
        <v>0</v>
      </c>
      <c r="H108" s="198"/>
      <c r="I108" s="199" t="n">
        <f aca="false">ROUND(E108*H108,2)</f>
        <v>0</v>
      </c>
      <c r="J108" s="198"/>
      <c r="K108" s="199" t="n">
        <f aca="false">ROUND(E108*J108,2)</f>
        <v>0</v>
      </c>
      <c r="L108" s="199" t="n">
        <v>21</v>
      </c>
      <c r="M108" s="199" t="n">
        <f aca="false">G108*(1+L108/100)</f>
        <v>0</v>
      </c>
      <c r="N108" s="197" t="n">
        <v>0</v>
      </c>
      <c r="O108" s="197" t="n">
        <f aca="false">ROUND(E108*N108,2)</f>
        <v>0</v>
      </c>
      <c r="P108" s="197" t="n">
        <v>0.00433</v>
      </c>
      <c r="Q108" s="197" t="n">
        <f aca="false">ROUND(E108*P108,2)</f>
        <v>0.65</v>
      </c>
      <c r="R108" s="199" t="s">
        <v>219</v>
      </c>
      <c r="S108" s="199" t="s">
        <v>117</v>
      </c>
      <c r="T108" s="200" t="s">
        <v>117</v>
      </c>
      <c r="U108" s="201" t="n">
        <v>0.1</v>
      </c>
      <c r="V108" s="201" t="n">
        <f aca="false">ROUND(E108*U108,2)</f>
        <v>15.02</v>
      </c>
      <c r="W108" s="201"/>
      <c r="X108" s="201" t="s">
        <v>118</v>
      </c>
      <c r="Y108" s="201" t="s">
        <v>119</v>
      </c>
      <c r="Z108" s="202"/>
      <c r="AA108" s="202"/>
      <c r="AB108" s="202"/>
      <c r="AC108" s="202"/>
      <c r="AD108" s="202"/>
      <c r="AE108" s="202"/>
      <c r="AF108" s="202"/>
      <c r="AG108" s="202" t="s">
        <v>120</v>
      </c>
      <c r="AH108" s="202"/>
      <c r="AI108" s="202"/>
      <c r="AJ108" s="202"/>
      <c r="AK108" s="202"/>
      <c r="AL108" s="202"/>
      <c r="AM108" s="202"/>
      <c r="AN108" s="202"/>
      <c r="AO108" s="202"/>
      <c r="AP108" s="202"/>
      <c r="AQ108" s="202"/>
      <c r="AR108" s="202"/>
      <c r="AS108" s="202"/>
      <c r="AT108" s="202"/>
      <c r="AU108" s="202"/>
      <c r="AV108" s="202"/>
      <c r="AW108" s="202"/>
      <c r="AX108" s="202"/>
      <c r="AY108" s="202"/>
      <c r="AZ108" s="202"/>
      <c r="BA108" s="202"/>
      <c r="BB108" s="202"/>
      <c r="BC108" s="202"/>
      <c r="BD108" s="202"/>
      <c r="BE108" s="202"/>
      <c r="BF108" s="202"/>
      <c r="BG108" s="202"/>
      <c r="BH108" s="202"/>
    </row>
    <row r="109" customFormat="false" ht="12.75" hidden="false" customHeight="false" outlineLevel="2" collapsed="false">
      <c r="A109" s="203"/>
      <c r="B109" s="204"/>
      <c r="C109" s="208" t="s">
        <v>152</v>
      </c>
      <c r="D109" s="209"/>
      <c r="E109" s="210" t="n">
        <v>74.54</v>
      </c>
      <c r="F109" s="201"/>
      <c r="G109" s="201"/>
      <c r="H109" s="201"/>
      <c r="I109" s="201"/>
      <c r="J109" s="201"/>
      <c r="K109" s="201"/>
      <c r="L109" s="201"/>
      <c r="M109" s="201"/>
      <c r="N109" s="206"/>
      <c r="O109" s="206"/>
      <c r="P109" s="206"/>
      <c r="Q109" s="206"/>
      <c r="R109" s="201"/>
      <c r="S109" s="201"/>
      <c r="T109" s="201"/>
      <c r="U109" s="201"/>
      <c r="V109" s="201"/>
      <c r="W109" s="201"/>
      <c r="X109" s="201"/>
      <c r="Y109" s="201"/>
      <c r="Z109" s="202"/>
      <c r="AA109" s="202"/>
      <c r="AB109" s="202"/>
      <c r="AC109" s="202"/>
      <c r="AD109" s="202"/>
      <c r="AE109" s="202"/>
      <c r="AF109" s="202"/>
      <c r="AG109" s="202" t="s">
        <v>126</v>
      </c>
      <c r="AH109" s="202" t="n">
        <v>0</v>
      </c>
      <c r="AI109" s="202"/>
      <c r="AJ109" s="202"/>
      <c r="AK109" s="202"/>
      <c r="AL109" s="202"/>
      <c r="AM109" s="202"/>
      <c r="AN109" s="202"/>
      <c r="AO109" s="202"/>
      <c r="AP109" s="202"/>
      <c r="AQ109" s="202"/>
      <c r="AR109" s="202"/>
      <c r="AS109" s="202"/>
      <c r="AT109" s="202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202"/>
      <c r="BF109" s="202"/>
      <c r="BG109" s="202"/>
      <c r="BH109" s="202"/>
    </row>
    <row r="110" customFormat="false" ht="12.75" hidden="false" customHeight="false" outlineLevel="3" collapsed="false">
      <c r="A110" s="203"/>
      <c r="B110" s="204"/>
      <c r="C110" s="208" t="s">
        <v>154</v>
      </c>
      <c r="D110" s="209"/>
      <c r="E110" s="210" t="n">
        <v>75.7</v>
      </c>
      <c r="F110" s="201"/>
      <c r="G110" s="201"/>
      <c r="H110" s="201"/>
      <c r="I110" s="201"/>
      <c r="J110" s="201"/>
      <c r="K110" s="201"/>
      <c r="L110" s="201"/>
      <c r="M110" s="201"/>
      <c r="N110" s="206"/>
      <c r="O110" s="206"/>
      <c r="P110" s="206"/>
      <c r="Q110" s="206"/>
      <c r="R110" s="201"/>
      <c r="S110" s="201"/>
      <c r="T110" s="201"/>
      <c r="U110" s="201"/>
      <c r="V110" s="201"/>
      <c r="W110" s="201"/>
      <c r="X110" s="201"/>
      <c r="Y110" s="201"/>
      <c r="Z110" s="202"/>
      <c r="AA110" s="202"/>
      <c r="AB110" s="202"/>
      <c r="AC110" s="202"/>
      <c r="AD110" s="202"/>
      <c r="AE110" s="202"/>
      <c r="AF110" s="202"/>
      <c r="AG110" s="202" t="s">
        <v>126</v>
      </c>
      <c r="AH110" s="202" t="n">
        <v>0</v>
      </c>
      <c r="AI110" s="202"/>
      <c r="AJ110" s="202"/>
      <c r="AK110" s="202"/>
      <c r="AL110" s="202"/>
      <c r="AM110" s="202"/>
      <c r="AN110" s="202"/>
      <c r="AO110" s="202"/>
      <c r="AP110" s="202"/>
      <c r="AQ110" s="202"/>
      <c r="AR110" s="202"/>
      <c r="AS110" s="202"/>
      <c r="AT110" s="202"/>
      <c r="AU110" s="202"/>
      <c r="AV110" s="202"/>
      <c r="AW110" s="202"/>
      <c r="AX110" s="202"/>
      <c r="AY110" s="202"/>
      <c r="AZ110" s="202"/>
      <c r="BA110" s="202"/>
      <c r="BB110" s="202"/>
      <c r="BC110" s="202"/>
      <c r="BD110" s="202"/>
      <c r="BE110" s="202"/>
      <c r="BF110" s="202"/>
      <c r="BG110" s="202"/>
      <c r="BH110" s="202"/>
    </row>
    <row r="111" customFormat="false" ht="12.75" hidden="false" customHeight="false" outlineLevel="1" collapsed="false">
      <c r="A111" s="193" t="n">
        <v>22</v>
      </c>
      <c r="B111" s="194" t="s">
        <v>220</v>
      </c>
      <c r="C111" s="195" t="s">
        <v>221</v>
      </c>
      <c r="D111" s="196" t="s">
        <v>115</v>
      </c>
      <c r="E111" s="197" t="n">
        <v>150.24</v>
      </c>
      <c r="F111" s="198"/>
      <c r="G111" s="199" t="n">
        <f aca="false">ROUND(E111*F111,2)</f>
        <v>0</v>
      </c>
      <c r="H111" s="198"/>
      <c r="I111" s="199" t="n">
        <f aca="false">ROUND(E111*H111,2)</f>
        <v>0</v>
      </c>
      <c r="J111" s="198"/>
      <c r="K111" s="199" t="n">
        <f aca="false">ROUND(E111*J111,2)</f>
        <v>0</v>
      </c>
      <c r="L111" s="199" t="n">
        <v>21</v>
      </c>
      <c r="M111" s="199" t="n">
        <f aca="false">G111*(1+L111/100)</f>
        <v>0</v>
      </c>
      <c r="N111" s="197" t="n">
        <v>0</v>
      </c>
      <c r="O111" s="197" t="n">
        <f aca="false">ROUND(E111*N111,2)</f>
        <v>0</v>
      </c>
      <c r="P111" s="197" t="n">
        <v>0</v>
      </c>
      <c r="Q111" s="197" t="n">
        <f aca="false">ROUND(E111*P111,2)</f>
        <v>0</v>
      </c>
      <c r="R111" s="199" t="s">
        <v>219</v>
      </c>
      <c r="S111" s="199" t="s">
        <v>117</v>
      </c>
      <c r="T111" s="200" t="s">
        <v>117</v>
      </c>
      <c r="U111" s="201" t="n">
        <v>0.45</v>
      </c>
      <c r="V111" s="201" t="n">
        <f aca="false">ROUND(E111*U111,2)</f>
        <v>67.61</v>
      </c>
      <c r="W111" s="201"/>
      <c r="X111" s="201" t="s">
        <v>118</v>
      </c>
      <c r="Y111" s="201" t="s">
        <v>119</v>
      </c>
      <c r="Z111" s="202"/>
      <c r="AA111" s="202"/>
      <c r="AB111" s="202"/>
      <c r="AC111" s="202"/>
      <c r="AD111" s="202"/>
      <c r="AE111" s="202"/>
      <c r="AF111" s="202"/>
      <c r="AG111" s="202" t="s">
        <v>120</v>
      </c>
      <c r="AH111" s="202"/>
      <c r="AI111" s="202"/>
      <c r="AJ111" s="202"/>
      <c r="AK111" s="202"/>
      <c r="AL111" s="202"/>
      <c r="AM111" s="202"/>
      <c r="AN111" s="202"/>
      <c r="AO111" s="202"/>
      <c r="AP111" s="202"/>
      <c r="AQ111" s="202"/>
      <c r="AR111" s="202"/>
      <c r="AS111" s="202"/>
      <c r="AT111" s="202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202"/>
      <c r="BF111" s="202"/>
      <c r="BG111" s="202"/>
      <c r="BH111" s="202"/>
    </row>
    <row r="112" customFormat="false" ht="12.75" hidden="false" customHeight="false" outlineLevel="2" collapsed="false">
      <c r="A112" s="203"/>
      <c r="B112" s="204"/>
      <c r="C112" s="208" t="s">
        <v>152</v>
      </c>
      <c r="D112" s="209"/>
      <c r="E112" s="210" t="n">
        <v>74.54</v>
      </c>
      <c r="F112" s="201"/>
      <c r="G112" s="201"/>
      <c r="H112" s="201"/>
      <c r="I112" s="201"/>
      <c r="J112" s="201"/>
      <c r="K112" s="201"/>
      <c r="L112" s="201"/>
      <c r="M112" s="201"/>
      <c r="N112" s="206"/>
      <c r="O112" s="206"/>
      <c r="P112" s="206"/>
      <c r="Q112" s="206"/>
      <c r="R112" s="201"/>
      <c r="S112" s="201"/>
      <c r="T112" s="201"/>
      <c r="U112" s="201"/>
      <c r="V112" s="201"/>
      <c r="W112" s="201"/>
      <c r="X112" s="201"/>
      <c r="Y112" s="201"/>
      <c r="Z112" s="202"/>
      <c r="AA112" s="202"/>
      <c r="AB112" s="202"/>
      <c r="AC112" s="202"/>
      <c r="AD112" s="202"/>
      <c r="AE112" s="202"/>
      <c r="AF112" s="202"/>
      <c r="AG112" s="202" t="s">
        <v>126</v>
      </c>
      <c r="AH112" s="202" t="n">
        <v>0</v>
      </c>
      <c r="AI112" s="202"/>
      <c r="AJ112" s="202"/>
      <c r="AK112" s="202"/>
      <c r="AL112" s="202"/>
      <c r="AM112" s="202"/>
      <c r="AN112" s="202"/>
      <c r="AO112" s="202"/>
      <c r="AP112" s="202"/>
      <c r="AQ112" s="202"/>
      <c r="AR112" s="202"/>
      <c r="AS112" s="202"/>
      <c r="AT112" s="202"/>
      <c r="AU112" s="202"/>
      <c r="AV112" s="202"/>
      <c r="AW112" s="202"/>
      <c r="AX112" s="202"/>
      <c r="AY112" s="202"/>
      <c r="AZ112" s="202"/>
      <c r="BA112" s="202"/>
      <c r="BB112" s="202"/>
      <c r="BC112" s="202"/>
      <c r="BD112" s="202"/>
      <c r="BE112" s="202"/>
      <c r="BF112" s="202"/>
      <c r="BG112" s="202"/>
      <c r="BH112" s="202"/>
    </row>
    <row r="113" customFormat="false" ht="12.75" hidden="false" customHeight="false" outlineLevel="3" collapsed="false">
      <c r="A113" s="203"/>
      <c r="B113" s="204"/>
      <c r="C113" s="208" t="s">
        <v>154</v>
      </c>
      <c r="D113" s="209"/>
      <c r="E113" s="210" t="n">
        <v>75.7</v>
      </c>
      <c r="F113" s="201"/>
      <c r="G113" s="201"/>
      <c r="H113" s="201"/>
      <c r="I113" s="201"/>
      <c r="J113" s="201"/>
      <c r="K113" s="201"/>
      <c r="L113" s="201"/>
      <c r="M113" s="201"/>
      <c r="N113" s="206"/>
      <c r="O113" s="206"/>
      <c r="P113" s="206"/>
      <c r="Q113" s="206"/>
      <c r="R113" s="201"/>
      <c r="S113" s="201"/>
      <c r="T113" s="201"/>
      <c r="U113" s="201"/>
      <c r="V113" s="201"/>
      <c r="W113" s="201"/>
      <c r="X113" s="201"/>
      <c r="Y113" s="201"/>
      <c r="Z113" s="202"/>
      <c r="AA113" s="202"/>
      <c r="AB113" s="202"/>
      <c r="AC113" s="202"/>
      <c r="AD113" s="202"/>
      <c r="AE113" s="202"/>
      <c r="AF113" s="202"/>
      <c r="AG113" s="202" t="s">
        <v>126</v>
      </c>
      <c r="AH113" s="202" t="n">
        <v>0</v>
      </c>
      <c r="AI113" s="202"/>
      <c r="AJ113" s="202"/>
      <c r="AK113" s="202"/>
      <c r="AL113" s="202"/>
      <c r="AM113" s="202"/>
      <c r="AN113" s="202"/>
      <c r="AO113" s="202"/>
      <c r="AP113" s="202"/>
      <c r="AQ113" s="202"/>
      <c r="AR113" s="202"/>
      <c r="AS113" s="202"/>
      <c r="AT113" s="202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202"/>
      <c r="BF113" s="202"/>
      <c r="BG113" s="202"/>
      <c r="BH113" s="202"/>
    </row>
    <row r="114" customFormat="false" ht="22.5" hidden="false" customHeight="false" outlineLevel="1" collapsed="false">
      <c r="A114" s="193" t="n">
        <v>23</v>
      </c>
      <c r="B114" s="194" t="s">
        <v>222</v>
      </c>
      <c r="C114" s="195" t="s">
        <v>223</v>
      </c>
      <c r="D114" s="196" t="s">
        <v>224</v>
      </c>
      <c r="E114" s="197" t="n">
        <v>11.74005</v>
      </c>
      <c r="F114" s="198"/>
      <c r="G114" s="199" t="n">
        <f aca="false">ROUND(E114*F114,2)</f>
        <v>0</v>
      </c>
      <c r="H114" s="198"/>
      <c r="I114" s="199" t="n">
        <f aca="false">ROUND(E114*H114,2)</f>
        <v>0</v>
      </c>
      <c r="J114" s="198"/>
      <c r="K114" s="199" t="n">
        <f aca="false">ROUND(E114*J114,2)</f>
        <v>0</v>
      </c>
      <c r="L114" s="199" t="n">
        <v>21</v>
      </c>
      <c r="M114" s="199" t="n">
        <f aca="false">G114*(1+L114/100)</f>
        <v>0</v>
      </c>
      <c r="N114" s="197" t="n">
        <v>0.02</v>
      </c>
      <c r="O114" s="197" t="n">
        <f aca="false">ROUND(E114*N114,2)</f>
        <v>0.23</v>
      </c>
      <c r="P114" s="197" t="n">
        <v>0</v>
      </c>
      <c r="Q114" s="197" t="n">
        <f aca="false">ROUND(E114*P114,2)</f>
        <v>0</v>
      </c>
      <c r="R114" s="199" t="s">
        <v>201</v>
      </c>
      <c r="S114" s="199" t="s">
        <v>117</v>
      </c>
      <c r="T114" s="200" t="s">
        <v>117</v>
      </c>
      <c r="U114" s="201" t="n">
        <v>0</v>
      </c>
      <c r="V114" s="201" t="n">
        <f aca="false">ROUND(E114*U114,2)</f>
        <v>0</v>
      </c>
      <c r="W114" s="201"/>
      <c r="X114" s="201" t="s">
        <v>202</v>
      </c>
      <c r="Y114" s="201" t="s">
        <v>119</v>
      </c>
      <c r="Z114" s="202"/>
      <c r="AA114" s="202"/>
      <c r="AB114" s="202"/>
      <c r="AC114" s="202"/>
      <c r="AD114" s="202"/>
      <c r="AE114" s="202"/>
      <c r="AF114" s="202"/>
      <c r="AG114" s="202" t="s">
        <v>225</v>
      </c>
      <c r="AH114" s="202"/>
      <c r="AI114" s="202"/>
      <c r="AJ114" s="202"/>
      <c r="AK114" s="202"/>
      <c r="AL114" s="202"/>
      <c r="AM114" s="202"/>
      <c r="AN114" s="202"/>
      <c r="AO114" s="202"/>
      <c r="AP114" s="202"/>
      <c r="AQ114" s="202"/>
      <c r="AR114" s="202"/>
      <c r="AS114" s="202"/>
      <c r="AT114" s="202"/>
      <c r="AU114" s="202"/>
      <c r="AV114" s="202"/>
      <c r="AW114" s="202"/>
      <c r="AX114" s="202"/>
      <c r="AY114" s="202"/>
      <c r="AZ114" s="202"/>
      <c r="BA114" s="202"/>
      <c r="BB114" s="202"/>
      <c r="BC114" s="202"/>
      <c r="BD114" s="202"/>
      <c r="BE114" s="202"/>
      <c r="BF114" s="202"/>
      <c r="BG114" s="202"/>
      <c r="BH114" s="202"/>
    </row>
    <row r="115" customFormat="false" ht="12.75" hidden="false" customHeight="false" outlineLevel="2" collapsed="false">
      <c r="A115" s="203"/>
      <c r="B115" s="204"/>
      <c r="C115" s="208" t="s">
        <v>226</v>
      </c>
      <c r="D115" s="209"/>
      <c r="E115" s="210" t="n">
        <v>11.74005</v>
      </c>
      <c r="F115" s="201"/>
      <c r="G115" s="201"/>
      <c r="H115" s="201"/>
      <c r="I115" s="201"/>
      <c r="J115" s="201"/>
      <c r="K115" s="201"/>
      <c r="L115" s="201"/>
      <c r="M115" s="201"/>
      <c r="N115" s="206"/>
      <c r="O115" s="206"/>
      <c r="P115" s="206"/>
      <c r="Q115" s="206"/>
      <c r="R115" s="201"/>
      <c r="S115" s="201"/>
      <c r="T115" s="201"/>
      <c r="U115" s="201"/>
      <c r="V115" s="201"/>
      <c r="W115" s="201"/>
      <c r="X115" s="201"/>
      <c r="Y115" s="201"/>
      <c r="Z115" s="202"/>
      <c r="AA115" s="202"/>
      <c r="AB115" s="202"/>
      <c r="AC115" s="202"/>
      <c r="AD115" s="202"/>
      <c r="AE115" s="202"/>
      <c r="AF115" s="202"/>
      <c r="AG115" s="202" t="s">
        <v>126</v>
      </c>
      <c r="AH115" s="202" t="n">
        <v>0</v>
      </c>
      <c r="AI115" s="202"/>
      <c r="AJ115" s="202"/>
      <c r="AK115" s="202"/>
      <c r="AL115" s="202"/>
      <c r="AM115" s="202"/>
      <c r="AN115" s="202"/>
      <c r="AO115" s="202"/>
      <c r="AP115" s="202"/>
      <c r="AQ115" s="202"/>
      <c r="AR115" s="202"/>
      <c r="AS115" s="202"/>
      <c r="AT115" s="202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202"/>
      <c r="BF115" s="202"/>
      <c r="BG115" s="202"/>
      <c r="BH115" s="202"/>
    </row>
    <row r="116" customFormat="false" ht="22.5" hidden="false" customHeight="false" outlineLevel="1" collapsed="false">
      <c r="A116" s="193" t="n">
        <v>24</v>
      </c>
      <c r="B116" s="194" t="s">
        <v>227</v>
      </c>
      <c r="C116" s="195" t="s">
        <v>228</v>
      </c>
      <c r="D116" s="196" t="s">
        <v>224</v>
      </c>
      <c r="E116" s="197" t="n">
        <v>9.79096</v>
      </c>
      <c r="F116" s="198"/>
      <c r="G116" s="199" t="n">
        <f aca="false">ROUND(E116*F116,2)</f>
        <v>0</v>
      </c>
      <c r="H116" s="198"/>
      <c r="I116" s="199" t="n">
        <f aca="false">ROUND(E116*H116,2)</f>
        <v>0</v>
      </c>
      <c r="J116" s="198"/>
      <c r="K116" s="199" t="n">
        <f aca="false">ROUND(E116*J116,2)</f>
        <v>0</v>
      </c>
      <c r="L116" s="199" t="n">
        <v>21</v>
      </c>
      <c r="M116" s="199" t="n">
        <f aca="false">G116*(1+L116/100)</f>
        <v>0</v>
      </c>
      <c r="N116" s="197" t="n">
        <v>0.02</v>
      </c>
      <c r="O116" s="197" t="n">
        <f aca="false">ROUND(E116*N116,2)</f>
        <v>0.2</v>
      </c>
      <c r="P116" s="197" t="n">
        <v>0</v>
      </c>
      <c r="Q116" s="197" t="n">
        <f aca="false">ROUND(E116*P116,2)</f>
        <v>0</v>
      </c>
      <c r="R116" s="199" t="s">
        <v>201</v>
      </c>
      <c r="S116" s="199" t="s">
        <v>117</v>
      </c>
      <c r="T116" s="200" t="s">
        <v>117</v>
      </c>
      <c r="U116" s="201" t="n">
        <v>0</v>
      </c>
      <c r="V116" s="201" t="n">
        <f aca="false">ROUND(E116*U116,2)</f>
        <v>0</v>
      </c>
      <c r="W116" s="201"/>
      <c r="X116" s="201" t="s">
        <v>202</v>
      </c>
      <c r="Y116" s="201" t="s">
        <v>119</v>
      </c>
      <c r="Z116" s="202"/>
      <c r="AA116" s="202"/>
      <c r="AB116" s="202"/>
      <c r="AC116" s="202"/>
      <c r="AD116" s="202"/>
      <c r="AE116" s="202"/>
      <c r="AF116" s="202"/>
      <c r="AG116" s="202" t="s">
        <v>203</v>
      </c>
      <c r="AH116" s="202"/>
      <c r="AI116" s="202"/>
      <c r="AJ116" s="202"/>
      <c r="AK116" s="202"/>
      <c r="AL116" s="202"/>
      <c r="AM116" s="202"/>
      <c r="AN116" s="202"/>
      <c r="AO116" s="202"/>
      <c r="AP116" s="202"/>
      <c r="AQ116" s="202"/>
      <c r="AR116" s="202"/>
      <c r="AS116" s="202"/>
      <c r="AT116" s="202"/>
      <c r="AU116" s="202"/>
      <c r="AV116" s="202"/>
      <c r="AW116" s="202"/>
      <c r="AX116" s="202"/>
      <c r="AY116" s="202"/>
      <c r="AZ116" s="202"/>
      <c r="BA116" s="202"/>
      <c r="BB116" s="202"/>
      <c r="BC116" s="202"/>
      <c r="BD116" s="202"/>
      <c r="BE116" s="202"/>
      <c r="BF116" s="202"/>
      <c r="BG116" s="202"/>
      <c r="BH116" s="202"/>
    </row>
    <row r="117" customFormat="false" ht="12.75" hidden="false" customHeight="false" outlineLevel="2" collapsed="false">
      <c r="A117" s="203"/>
      <c r="B117" s="204"/>
      <c r="C117" s="208" t="s">
        <v>229</v>
      </c>
      <c r="D117" s="209"/>
      <c r="E117" s="210" t="n">
        <v>3.13068</v>
      </c>
      <c r="F117" s="201"/>
      <c r="G117" s="201"/>
      <c r="H117" s="201"/>
      <c r="I117" s="201"/>
      <c r="J117" s="201"/>
      <c r="K117" s="201"/>
      <c r="L117" s="201"/>
      <c r="M117" s="201"/>
      <c r="N117" s="206"/>
      <c r="O117" s="206"/>
      <c r="P117" s="206"/>
      <c r="Q117" s="206"/>
      <c r="R117" s="201"/>
      <c r="S117" s="201"/>
      <c r="T117" s="201"/>
      <c r="U117" s="201"/>
      <c r="V117" s="201"/>
      <c r="W117" s="201"/>
      <c r="X117" s="201"/>
      <c r="Y117" s="201"/>
      <c r="Z117" s="202"/>
      <c r="AA117" s="202"/>
      <c r="AB117" s="202"/>
      <c r="AC117" s="202"/>
      <c r="AD117" s="202"/>
      <c r="AE117" s="202"/>
      <c r="AF117" s="202"/>
      <c r="AG117" s="202" t="s">
        <v>126</v>
      </c>
      <c r="AH117" s="202" t="n">
        <v>0</v>
      </c>
      <c r="AI117" s="202"/>
      <c r="AJ117" s="202"/>
      <c r="AK117" s="202"/>
      <c r="AL117" s="202"/>
      <c r="AM117" s="202"/>
      <c r="AN117" s="202"/>
      <c r="AO117" s="202"/>
      <c r="AP117" s="202"/>
      <c r="AQ117" s="202"/>
      <c r="AR117" s="202"/>
      <c r="AS117" s="202"/>
      <c r="AT117" s="202"/>
      <c r="AU117" s="202"/>
      <c r="AV117" s="202"/>
      <c r="AW117" s="202"/>
      <c r="AX117" s="202"/>
      <c r="AY117" s="202"/>
      <c r="AZ117" s="202"/>
      <c r="BA117" s="202"/>
      <c r="BB117" s="202"/>
      <c r="BC117" s="202"/>
      <c r="BD117" s="202"/>
      <c r="BE117" s="202"/>
      <c r="BF117" s="202"/>
      <c r="BG117" s="202"/>
      <c r="BH117" s="202"/>
    </row>
    <row r="118" customFormat="false" ht="12.75" hidden="false" customHeight="false" outlineLevel="3" collapsed="false">
      <c r="A118" s="203"/>
      <c r="B118" s="204"/>
      <c r="C118" s="208" t="s">
        <v>230</v>
      </c>
      <c r="D118" s="209"/>
      <c r="E118" s="210" t="n">
        <v>-3.67277</v>
      </c>
      <c r="F118" s="201"/>
      <c r="G118" s="201"/>
      <c r="H118" s="201"/>
      <c r="I118" s="201"/>
      <c r="J118" s="201"/>
      <c r="K118" s="201"/>
      <c r="L118" s="201"/>
      <c r="M118" s="201"/>
      <c r="N118" s="206"/>
      <c r="O118" s="206"/>
      <c r="P118" s="206"/>
      <c r="Q118" s="206"/>
      <c r="R118" s="201"/>
      <c r="S118" s="201"/>
      <c r="T118" s="201"/>
      <c r="U118" s="201"/>
      <c r="V118" s="201"/>
      <c r="W118" s="201"/>
      <c r="X118" s="201"/>
      <c r="Y118" s="201"/>
      <c r="Z118" s="202"/>
      <c r="AA118" s="202"/>
      <c r="AB118" s="202"/>
      <c r="AC118" s="202"/>
      <c r="AD118" s="202"/>
      <c r="AE118" s="202"/>
      <c r="AF118" s="202"/>
      <c r="AG118" s="202" t="s">
        <v>126</v>
      </c>
      <c r="AH118" s="202" t="n">
        <v>5</v>
      </c>
      <c r="AI118" s="202"/>
      <c r="AJ118" s="202"/>
      <c r="AK118" s="202"/>
      <c r="AL118" s="202"/>
      <c r="AM118" s="202"/>
      <c r="AN118" s="202"/>
      <c r="AO118" s="202"/>
      <c r="AP118" s="202"/>
      <c r="AQ118" s="202"/>
      <c r="AR118" s="202"/>
      <c r="AS118" s="202"/>
      <c r="AT118" s="202"/>
      <c r="AU118" s="202"/>
      <c r="AV118" s="202"/>
      <c r="AW118" s="202"/>
      <c r="AX118" s="202"/>
      <c r="AY118" s="202"/>
      <c r="AZ118" s="202"/>
      <c r="BA118" s="202"/>
      <c r="BB118" s="202"/>
      <c r="BC118" s="202"/>
      <c r="BD118" s="202"/>
      <c r="BE118" s="202"/>
      <c r="BF118" s="202"/>
      <c r="BG118" s="202"/>
      <c r="BH118" s="202"/>
    </row>
    <row r="119" customFormat="false" ht="12.75" hidden="false" customHeight="false" outlineLevel="3" collapsed="false">
      <c r="A119" s="203"/>
      <c r="B119" s="204"/>
      <c r="C119" s="208" t="s">
        <v>231</v>
      </c>
      <c r="D119" s="209"/>
      <c r="E119" s="210" t="n">
        <v>10.33305</v>
      </c>
      <c r="F119" s="201"/>
      <c r="G119" s="201"/>
      <c r="H119" s="201"/>
      <c r="I119" s="201"/>
      <c r="J119" s="201"/>
      <c r="K119" s="201"/>
      <c r="L119" s="201"/>
      <c r="M119" s="201"/>
      <c r="N119" s="206"/>
      <c r="O119" s="206"/>
      <c r="P119" s="206"/>
      <c r="Q119" s="206"/>
      <c r="R119" s="201"/>
      <c r="S119" s="201"/>
      <c r="T119" s="201"/>
      <c r="U119" s="201"/>
      <c r="V119" s="201"/>
      <c r="W119" s="201"/>
      <c r="X119" s="201"/>
      <c r="Y119" s="201"/>
      <c r="Z119" s="202"/>
      <c r="AA119" s="202"/>
      <c r="AB119" s="202"/>
      <c r="AC119" s="202"/>
      <c r="AD119" s="202"/>
      <c r="AE119" s="202"/>
      <c r="AF119" s="202"/>
      <c r="AG119" s="202" t="s">
        <v>126</v>
      </c>
      <c r="AH119" s="202" t="n">
        <v>0</v>
      </c>
      <c r="AI119" s="202"/>
      <c r="AJ119" s="202"/>
      <c r="AK119" s="202"/>
      <c r="AL119" s="202"/>
      <c r="AM119" s="202"/>
      <c r="AN119" s="202"/>
      <c r="AO119" s="202"/>
      <c r="AP119" s="202"/>
      <c r="AQ119" s="202"/>
      <c r="AR119" s="202"/>
      <c r="AS119" s="202"/>
      <c r="AT119" s="202"/>
      <c r="AU119" s="202"/>
      <c r="AV119" s="202"/>
      <c r="AW119" s="202"/>
      <c r="AX119" s="202"/>
      <c r="AY119" s="202"/>
      <c r="AZ119" s="202"/>
      <c r="BA119" s="202"/>
      <c r="BB119" s="202"/>
      <c r="BC119" s="202"/>
      <c r="BD119" s="202"/>
      <c r="BE119" s="202"/>
      <c r="BF119" s="202"/>
      <c r="BG119" s="202"/>
      <c r="BH119" s="202"/>
    </row>
    <row r="120" customFormat="false" ht="22.5" hidden="false" customHeight="false" outlineLevel="1" collapsed="false">
      <c r="A120" s="193" t="n">
        <v>25</v>
      </c>
      <c r="B120" s="194" t="s">
        <v>232</v>
      </c>
      <c r="C120" s="195" t="s">
        <v>233</v>
      </c>
      <c r="D120" s="196" t="s">
        <v>224</v>
      </c>
      <c r="E120" s="197" t="n">
        <v>3.67277</v>
      </c>
      <c r="F120" s="198"/>
      <c r="G120" s="199" t="n">
        <f aca="false">ROUND(E120*F120,2)</f>
        <v>0</v>
      </c>
      <c r="H120" s="198"/>
      <c r="I120" s="199" t="n">
        <f aca="false">ROUND(E120*H120,2)</f>
        <v>0</v>
      </c>
      <c r="J120" s="198"/>
      <c r="K120" s="199" t="n">
        <f aca="false">ROUND(E120*J120,2)</f>
        <v>0</v>
      </c>
      <c r="L120" s="199" t="n">
        <v>21</v>
      </c>
      <c r="M120" s="199" t="n">
        <f aca="false">G120*(1+L120/100)</f>
        <v>0</v>
      </c>
      <c r="N120" s="197" t="n">
        <v>0.025</v>
      </c>
      <c r="O120" s="197" t="n">
        <f aca="false">ROUND(E120*N120,2)</f>
        <v>0.09</v>
      </c>
      <c r="P120" s="197" t="n">
        <v>0</v>
      </c>
      <c r="Q120" s="197" t="n">
        <f aca="false">ROUND(E120*P120,2)</f>
        <v>0</v>
      </c>
      <c r="R120" s="199" t="s">
        <v>201</v>
      </c>
      <c r="S120" s="199" t="s">
        <v>117</v>
      </c>
      <c r="T120" s="200" t="s">
        <v>117</v>
      </c>
      <c r="U120" s="201" t="n">
        <v>0</v>
      </c>
      <c r="V120" s="201" t="n">
        <f aca="false">ROUND(E120*U120,2)</f>
        <v>0</v>
      </c>
      <c r="W120" s="201"/>
      <c r="X120" s="201" t="s">
        <v>202</v>
      </c>
      <c r="Y120" s="201" t="s">
        <v>119</v>
      </c>
      <c r="Z120" s="202"/>
      <c r="AA120" s="202"/>
      <c r="AB120" s="202"/>
      <c r="AC120" s="202"/>
      <c r="AD120" s="202"/>
      <c r="AE120" s="202"/>
      <c r="AF120" s="202"/>
      <c r="AG120" s="202" t="s">
        <v>203</v>
      </c>
      <c r="AH120" s="202"/>
      <c r="AI120" s="202"/>
      <c r="AJ120" s="202"/>
      <c r="AK120" s="202"/>
      <c r="AL120" s="202"/>
      <c r="AM120" s="202"/>
      <c r="AN120" s="202"/>
      <c r="AO120" s="202"/>
      <c r="AP120" s="202"/>
      <c r="AQ120" s="202"/>
      <c r="AR120" s="202"/>
      <c r="AS120" s="202"/>
      <c r="AT120" s="202"/>
      <c r="AU120" s="202"/>
      <c r="AV120" s="202"/>
      <c r="AW120" s="202"/>
      <c r="AX120" s="202"/>
      <c r="AY120" s="202"/>
      <c r="AZ120" s="202"/>
      <c r="BA120" s="202"/>
      <c r="BB120" s="202"/>
      <c r="BC120" s="202"/>
      <c r="BD120" s="202"/>
      <c r="BE120" s="202"/>
      <c r="BF120" s="202"/>
      <c r="BG120" s="202"/>
      <c r="BH120" s="202"/>
    </row>
    <row r="121" customFormat="false" ht="12.75" hidden="false" customHeight="false" outlineLevel="2" collapsed="false">
      <c r="A121" s="203"/>
      <c r="B121" s="204"/>
      <c r="C121" s="208" t="s">
        <v>234</v>
      </c>
      <c r="D121" s="209"/>
      <c r="E121" s="210" t="n">
        <v>0.96351</v>
      </c>
      <c r="F121" s="201"/>
      <c r="G121" s="201"/>
      <c r="H121" s="201"/>
      <c r="I121" s="201"/>
      <c r="J121" s="201"/>
      <c r="K121" s="201"/>
      <c r="L121" s="201"/>
      <c r="M121" s="201"/>
      <c r="N121" s="206"/>
      <c r="O121" s="206"/>
      <c r="P121" s="206"/>
      <c r="Q121" s="206"/>
      <c r="R121" s="201"/>
      <c r="S121" s="201"/>
      <c r="T121" s="201"/>
      <c r="U121" s="201"/>
      <c r="V121" s="201"/>
      <c r="W121" s="201"/>
      <c r="X121" s="201"/>
      <c r="Y121" s="201"/>
      <c r="Z121" s="202"/>
      <c r="AA121" s="202"/>
      <c r="AB121" s="202"/>
      <c r="AC121" s="202"/>
      <c r="AD121" s="202"/>
      <c r="AE121" s="202"/>
      <c r="AF121" s="202"/>
      <c r="AG121" s="202" t="s">
        <v>126</v>
      </c>
      <c r="AH121" s="202" t="n">
        <v>0</v>
      </c>
      <c r="AI121" s="202"/>
      <c r="AJ121" s="202"/>
      <c r="AK121" s="202"/>
      <c r="AL121" s="202"/>
      <c r="AM121" s="202"/>
      <c r="AN121" s="202"/>
      <c r="AO121" s="202"/>
      <c r="AP121" s="202"/>
      <c r="AQ121" s="202"/>
      <c r="AR121" s="202"/>
      <c r="AS121" s="202"/>
      <c r="AT121" s="202"/>
      <c r="AU121" s="202"/>
      <c r="AV121" s="202"/>
      <c r="AW121" s="202"/>
      <c r="AX121" s="202"/>
      <c r="AY121" s="202"/>
      <c r="AZ121" s="202"/>
      <c r="BA121" s="202"/>
      <c r="BB121" s="202"/>
      <c r="BC121" s="202"/>
      <c r="BD121" s="202"/>
      <c r="BE121" s="202"/>
      <c r="BF121" s="202"/>
      <c r="BG121" s="202"/>
      <c r="BH121" s="202"/>
    </row>
    <row r="122" customFormat="false" ht="12.75" hidden="false" customHeight="false" outlineLevel="3" collapsed="false">
      <c r="A122" s="203"/>
      <c r="B122" s="204"/>
      <c r="C122" s="208" t="s">
        <v>235</v>
      </c>
      <c r="D122" s="209"/>
      <c r="E122" s="210" t="n">
        <v>0.126</v>
      </c>
      <c r="F122" s="201"/>
      <c r="G122" s="201"/>
      <c r="H122" s="201"/>
      <c r="I122" s="201"/>
      <c r="J122" s="201"/>
      <c r="K122" s="201"/>
      <c r="L122" s="201"/>
      <c r="M122" s="201"/>
      <c r="N122" s="206"/>
      <c r="O122" s="206"/>
      <c r="P122" s="206"/>
      <c r="Q122" s="206"/>
      <c r="R122" s="201"/>
      <c r="S122" s="201"/>
      <c r="T122" s="201"/>
      <c r="U122" s="201"/>
      <c r="V122" s="201"/>
      <c r="W122" s="201"/>
      <c r="X122" s="201"/>
      <c r="Y122" s="201"/>
      <c r="Z122" s="202"/>
      <c r="AA122" s="202"/>
      <c r="AB122" s="202"/>
      <c r="AC122" s="202"/>
      <c r="AD122" s="202"/>
      <c r="AE122" s="202"/>
      <c r="AF122" s="202"/>
      <c r="AG122" s="202" t="s">
        <v>126</v>
      </c>
      <c r="AH122" s="202" t="n">
        <v>0</v>
      </c>
      <c r="AI122" s="202"/>
      <c r="AJ122" s="202"/>
      <c r="AK122" s="202"/>
      <c r="AL122" s="202"/>
      <c r="AM122" s="202"/>
      <c r="AN122" s="202"/>
      <c r="AO122" s="202"/>
      <c r="AP122" s="202"/>
      <c r="AQ122" s="202"/>
      <c r="AR122" s="202"/>
      <c r="AS122" s="202"/>
      <c r="AT122" s="202"/>
      <c r="AU122" s="202"/>
      <c r="AV122" s="202"/>
      <c r="AW122" s="202"/>
      <c r="AX122" s="202"/>
      <c r="AY122" s="202"/>
      <c r="AZ122" s="202"/>
      <c r="BA122" s="202"/>
      <c r="BB122" s="202"/>
      <c r="BC122" s="202"/>
      <c r="BD122" s="202"/>
      <c r="BE122" s="202"/>
      <c r="BF122" s="202"/>
      <c r="BG122" s="202"/>
      <c r="BH122" s="202"/>
    </row>
    <row r="123" customFormat="false" ht="12.75" hidden="false" customHeight="false" outlineLevel="3" collapsed="false">
      <c r="A123" s="203"/>
      <c r="B123" s="204"/>
      <c r="C123" s="208" t="s">
        <v>236</v>
      </c>
      <c r="D123" s="209"/>
      <c r="E123" s="210" t="n">
        <v>2.58326</v>
      </c>
      <c r="F123" s="201"/>
      <c r="G123" s="201"/>
      <c r="H123" s="201"/>
      <c r="I123" s="201"/>
      <c r="J123" s="201"/>
      <c r="K123" s="201"/>
      <c r="L123" s="201"/>
      <c r="M123" s="201"/>
      <c r="N123" s="206"/>
      <c r="O123" s="206"/>
      <c r="P123" s="206"/>
      <c r="Q123" s="206"/>
      <c r="R123" s="201"/>
      <c r="S123" s="201"/>
      <c r="T123" s="201"/>
      <c r="U123" s="201"/>
      <c r="V123" s="201"/>
      <c r="W123" s="201"/>
      <c r="X123" s="201"/>
      <c r="Y123" s="201"/>
      <c r="Z123" s="202"/>
      <c r="AA123" s="202"/>
      <c r="AB123" s="202"/>
      <c r="AC123" s="202"/>
      <c r="AD123" s="202"/>
      <c r="AE123" s="202"/>
      <c r="AF123" s="202"/>
      <c r="AG123" s="202" t="s">
        <v>126</v>
      </c>
      <c r="AH123" s="202" t="n">
        <v>0</v>
      </c>
      <c r="AI123" s="202"/>
      <c r="AJ123" s="202"/>
      <c r="AK123" s="202"/>
      <c r="AL123" s="202"/>
      <c r="AM123" s="202"/>
      <c r="AN123" s="202"/>
      <c r="AO123" s="202"/>
      <c r="AP123" s="202"/>
      <c r="AQ123" s="202"/>
      <c r="AR123" s="202"/>
      <c r="AS123" s="202"/>
      <c r="AT123" s="202"/>
      <c r="AU123" s="202"/>
      <c r="AV123" s="202"/>
      <c r="AW123" s="202"/>
      <c r="AX123" s="202"/>
      <c r="AY123" s="202"/>
      <c r="AZ123" s="202"/>
      <c r="BA123" s="202"/>
      <c r="BB123" s="202"/>
      <c r="BC123" s="202"/>
      <c r="BD123" s="202"/>
      <c r="BE123" s="202"/>
      <c r="BF123" s="202"/>
      <c r="BG123" s="202"/>
      <c r="BH123" s="202"/>
    </row>
    <row r="124" customFormat="false" ht="12.75" hidden="false" customHeight="false" outlineLevel="1" collapsed="false">
      <c r="A124" s="203" t="n">
        <v>26</v>
      </c>
      <c r="B124" s="204" t="s">
        <v>237</v>
      </c>
      <c r="C124" s="221" t="s">
        <v>238</v>
      </c>
      <c r="D124" s="222" t="s">
        <v>30</v>
      </c>
      <c r="E124" s="223"/>
      <c r="F124" s="224"/>
      <c r="G124" s="201" t="n">
        <f aca="false">ROUND(E124*F124,2)</f>
        <v>0</v>
      </c>
      <c r="H124" s="224"/>
      <c r="I124" s="201" t="n">
        <f aca="false">ROUND(E124*H124,2)</f>
        <v>0</v>
      </c>
      <c r="J124" s="224"/>
      <c r="K124" s="201" t="n">
        <f aca="false">ROUND(E124*J124,2)</f>
        <v>0</v>
      </c>
      <c r="L124" s="201" t="n">
        <v>21</v>
      </c>
      <c r="M124" s="201" t="n">
        <f aca="false">G124*(1+L124/100)</f>
        <v>0</v>
      </c>
      <c r="N124" s="206" t="n">
        <v>0</v>
      </c>
      <c r="O124" s="206" t="n">
        <f aca="false">ROUND(E124*N124,2)</f>
        <v>0</v>
      </c>
      <c r="P124" s="206" t="n">
        <v>0</v>
      </c>
      <c r="Q124" s="206" t="n">
        <f aca="false">ROUND(E124*P124,2)</f>
        <v>0</v>
      </c>
      <c r="R124" s="201" t="s">
        <v>219</v>
      </c>
      <c r="S124" s="201" t="s">
        <v>117</v>
      </c>
      <c r="T124" s="201" t="s">
        <v>117</v>
      </c>
      <c r="U124" s="201" t="n">
        <v>0</v>
      </c>
      <c r="V124" s="201" t="n">
        <f aca="false">ROUND(E124*U124,2)</f>
        <v>0</v>
      </c>
      <c r="W124" s="201"/>
      <c r="X124" s="201" t="s">
        <v>146</v>
      </c>
      <c r="Y124" s="201" t="s">
        <v>119</v>
      </c>
      <c r="Z124" s="202"/>
      <c r="AA124" s="202"/>
      <c r="AB124" s="202"/>
      <c r="AC124" s="202"/>
      <c r="AD124" s="202"/>
      <c r="AE124" s="202"/>
      <c r="AF124" s="202"/>
      <c r="AG124" s="202" t="s">
        <v>147</v>
      </c>
      <c r="AH124" s="202"/>
      <c r="AI124" s="202"/>
      <c r="AJ124" s="202"/>
      <c r="AK124" s="202"/>
      <c r="AL124" s="202"/>
      <c r="AM124" s="202"/>
      <c r="AN124" s="202"/>
      <c r="AO124" s="202"/>
      <c r="AP124" s="202"/>
      <c r="AQ124" s="202"/>
      <c r="AR124" s="202"/>
      <c r="AS124" s="202"/>
      <c r="AT124" s="202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202"/>
      <c r="BF124" s="202"/>
      <c r="BG124" s="202"/>
      <c r="BH124" s="202"/>
    </row>
    <row r="125" customFormat="false" ht="12.75" hidden="false" customHeight="true" outlineLevel="2" collapsed="false">
      <c r="A125" s="203"/>
      <c r="B125" s="204"/>
      <c r="C125" s="225" t="s">
        <v>216</v>
      </c>
      <c r="D125" s="225"/>
      <c r="E125" s="225"/>
      <c r="F125" s="225"/>
      <c r="G125" s="225"/>
      <c r="H125" s="201"/>
      <c r="I125" s="201"/>
      <c r="J125" s="201"/>
      <c r="K125" s="201"/>
      <c r="L125" s="201"/>
      <c r="M125" s="201"/>
      <c r="N125" s="206"/>
      <c r="O125" s="206"/>
      <c r="P125" s="206"/>
      <c r="Q125" s="206"/>
      <c r="R125" s="201"/>
      <c r="S125" s="201"/>
      <c r="T125" s="201"/>
      <c r="U125" s="201"/>
      <c r="V125" s="201"/>
      <c r="W125" s="201"/>
      <c r="X125" s="201"/>
      <c r="Y125" s="201"/>
      <c r="Z125" s="202"/>
      <c r="AA125" s="202"/>
      <c r="AB125" s="202"/>
      <c r="AC125" s="202"/>
      <c r="AD125" s="202"/>
      <c r="AE125" s="202"/>
      <c r="AF125" s="202"/>
      <c r="AG125" s="202" t="s">
        <v>122</v>
      </c>
      <c r="AH125" s="202"/>
      <c r="AI125" s="202"/>
      <c r="AJ125" s="202"/>
      <c r="AK125" s="202"/>
      <c r="AL125" s="202"/>
      <c r="AM125" s="202"/>
      <c r="AN125" s="202"/>
      <c r="AO125" s="202"/>
      <c r="AP125" s="202"/>
      <c r="AQ125" s="202"/>
      <c r="AR125" s="202"/>
      <c r="AS125" s="202"/>
      <c r="AT125" s="202"/>
      <c r="AU125" s="202"/>
      <c r="AV125" s="202"/>
      <c r="AW125" s="202"/>
      <c r="AX125" s="202"/>
      <c r="AY125" s="202"/>
      <c r="AZ125" s="202"/>
      <c r="BA125" s="202"/>
      <c r="BB125" s="202"/>
      <c r="BC125" s="202"/>
      <c r="BD125" s="202"/>
      <c r="BE125" s="202"/>
      <c r="BF125" s="202"/>
      <c r="BG125" s="202"/>
      <c r="BH125" s="202"/>
    </row>
    <row r="126" customFormat="false" ht="12.75" hidden="false" customHeight="false" outlineLevel="0" collapsed="false">
      <c r="A126" s="185" t="s">
        <v>111</v>
      </c>
      <c r="B126" s="186" t="s">
        <v>69</v>
      </c>
      <c r="C126" s="187" t="s">
        <v>70</v>
      </c>
      <c r="D126" s="188"/>
      <c r="E126" s="189"/>
      <c r="F126" s="190"/>
      <c r="G126" s="190" t="n">
        <f aca="false">SUMIF(AG127:AG141,"&lt;&gt;NOR",G127:G141)</f>
        <v>0</v>
      </c>
      <c r="H126" s="190"/>
      <c r="I126" s="190" t="n">
        <f aca="false">SUM(I127:I141)</f>
        <v>0</v>
      </c>
      <c r="J126" s="190"/>
      <c r="K126" s="190" t="n">
        <f aca="false">SUM(K127:K141)</f>
        <v>0</v>
      </c>
      <c r="L126" s="190"/>
      <c r="M126" s="190" t="n">
        <f aca="false">SUM(M127:M141)</f>
        <v>0</v>
      </c>
      <c r="N126" s="189"/>
      <c r="O126" s="189" t="n">
        <f aca="false">SUM(O127:O141)</f>
        <v>0.86</v>
      </c>
      <c r="P126" s="189"/>
      <c r="Q126" s="189" t="n">
        <f aca="false">SUM(Q127:Q141)</f>
        <v>0</v>
      </c>
      <c r="R126" s="190"/>
      <c r="S126" s="190"/>
      <c r="T126" s="191"/>
      <c r="U126" s="192"/>
      <c r="V126" s="192" t="n">
        <f aca="false">SUM(V127:V141)</f>
        <v>22.84</v>
      </c>
      <c r="W126" s="192"/>
      <c r="X126" s="192"/>
      <c r="Y126" s="192"/>
      <c r="AG126" s="0" t="s">
        <v>112</v>
      </c>
    </row>
    <row r="127" customFormat="false" ht="12.75" hidden="false" customHeight="false" outlineLevel="1" collapsed="false">
      <c r="A127" s="193" t="n">
        <v>27</v>
      </c>
      <c r="B127" s="194" t="s">
        <v>239</v>
      </c>
      <c r="C127" s="195" t="s">
        <v>240</v>
      </c>
      <c r="D127" s="196" t="s">
        <v>115</v>
      </c>
      <c r="E127" s="197" t="n">
        <v>37.2775</v>
      </c>
      <c r="F127" s="198"/>
      <c r="G127" s="199" t="n">
        <f aca="false">ROUND(E127*F127,2)</f>
        <v>0</v>
      </c>
      <c r="H127" s="198"/>
      <c r="I127" s="199" t="n">
        <f aca="false">ROUND(E127*H127,2)</f>
        <v>0</v>
      </c>
      <c r="J127" s="198"/>
      <c r="K127" s="199" t="n">
        <f aca="false">ROUND(E127*J127,2)</f>
        <v>0</v>
      </c>
      <c r="L127" s="199" t="n">
        <v>21</v>
      </c>
      <c r="M127" s="199" t="n">
        <f aca="false">G127*(1+L127/100)</f>
        <v>0</v>
      </c>
      <c r="N127" s="197" t="n">
        <v>7E-005</v>
      </c>
      <c r="O127" s="197" t="n">
        <f aca="false">ROUND(E127*N127,2)</f>
        <v>0</v>
      </c>
      <c r="P127" s="197" t="n">
        <v>0</v>
      </c>
      <c r="Q127" s="197" t="n">
        <f aca="false">ROUND(E127*P127,2)</f>
        <v>0</v>
      </c>
      <c r="R127" s="199" t="s">
        <v>241</v>
      </c>
      <c r="S127" s="199" t="s">
        <v>117</v>
      </c>
      <c r="T127" s="200" t="s">
        <v>117</v>
      </c>
      <c r="U127" s="201" t="n">
        <v>0.2983</v>
      </c>
      <c r="V127" s="201" t="n">
        <f aca="false">ROUND(E127*U127,2)</f>
        <v>11.12</v>
      </c>
      <c r="W127" s="201"/>
      <c r="X127" s="201" t="s">
        <v>118</v>
      </c>
      <c r="Y127" s="201" t="s">
        <v>119</v>
      </c>
      <c r="Z127" s="202"/>
      <c r="AA127" s="202"/>
      <c r="AB127" s="202"/>
      <c r="AC127" s="202"/>
      <c r="AD127" s="202"/>
      <c r="AE127" s="202"/>
      <c r="AF127" s="202"/>
      <c r="AG127" s="202" t="s">
        <v>120</v>
      </c>
      <c r="AH127" s="202"/>
      <c r="AI127" s="202"/>
      <c r="AJ127" s="202"/>
      <c r="AK127" s="202"/>
      <c r="AL127" s="202"/>
      <c r="AM127" s="202"/>
      <c r="AN127" s="202"/>
      <c r="AO127" s="202"/>
      <c r="AP127" s="202"/>
      <c r="AQ127" s="202"/>
      <c r="AR127" s="202"/>
      <c r="AS127" s="202"/>
      <c r="AT127" s="202"/>
      <c r="AU127" s="202"/>
      <c r="AV127" s="202"/>
      <c r="AW127" s="202"/>
      <c r="AX127" s="202"/>
      <c r="AY127" s="202"/>
      <c r="AZ127" s="202"/>
      <c r="BA127" s="202"/>
      <c r="BB127" s="202"/>
      <c r="BC127" s="202"/>
      <c r="BD127" s="202"/>
      <c r="BE127" s="202"/>
      <c r="BF127" s="202"/>
      <c r="BG127" s="202"/>
      <c r="BH127" s="202"/>
    </row>
    <row r="128" customFormat="false" ht="12.75" hidden="false" customHeight="true" outlineLevel="2" collapsed="false">
      <c r="A128" s="203"/>
      <c r="B128" s="204"/>
      <c r="C128" s="205" t="s">
        <v>242</v>
      </c>
      <c r="D128" s="205"/>
      <c r="E128" s="205"/>
      <c r="F128" s="205"/>
      <c r="G128" s="205"/>
      <c r="H128" s="201"/>
      <c r="I128" s="201"/>
      <c r="J128" s="201"/>
      <c r="K128" s="201"/>
      <c r="L128" s="201"/>
      <c r="M128" s="201"/>
      <c r="N128" s="206"/>
      <c r="O128" s="206"/>
      <c r="P128" s="206"/>
      <c r="Q128" s="206"/>
      <c r="R128" s="201"/>
      <c r="S128" s="201"/>
      <c r="T128" s="201"/>
      <c r="U128" s="201"/>
      <c r="V128" s="201"/>
      <c r="W128" s="201"/>
      <c r="X128" s="201"/>
      <c r="Y128" s="201"/>
      <c r="Z128" s="202"/>
      <c r="AA128" s="202"/>
      <c r="AB128" s="202"/>
      <c r="AC128" s="202"/>
      <c r="AD128" s="202"/>
      <c r="AE128" s="202"/>
      <c r="AF128" s="202"/>
      <c r="AG128" s="202" t="s">
        <v>122</v>
      </c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</row>
    <row r="129" customFormat="false" ht="12.75" hidden="false" customHeight="false" outlineLevel="2" collapsed="false">
      <c r="A129" s="203"/>
      <c r="B129" s="204"/>
      <c r="C129" s="208" t="s">
        <v>243</v>
      </c>
      <c r="D129" s="209"/>
      <c r="E129" s="210" t="n">
        <v>18.3525</v>
      </c>
      <c r="F129" s="201"/>
      <c r="G129" s="201"/>
      <c r="H129" s="201"/>
      <c r="I129" s="201"/>
      <c r="J129" s="201"/>
      <c r="K129" s="201"/>
      <c r="L129" s="201"/>
      <c r="M129" s="201"/>
      <c r="N129" s="206"/>
      <c r="O129" s="206"/>
      <c r="P129" s="206"/>
      <c r="Q129" s="206"/>
      <c r="R129" s="201"/>
      <c r="S129" s="201"/>
      <c r="T129" s="201"/>
      <c r="U129" s="201"/>
      <c r="V129" s="201"/>
      <c r="W129" s="201"/>
      <c r="X129" s="201"/>
      <c r="Y129" s="201"/>
      <c r="Z129" s="202"/>
      <c r="AA129" s="202"/>
      <c r="AB129" s="202"/>
      <c r="AC129" s="202"/>
      <c r="AD129" s="202"/>
      <c r="AE129" s="202"/>
      <c r="AF129" s="202"/>
      <c r="AG129" s="202" t="s">
        <v>126</v>
      </c>
      <c r="AH129" s="202" t="n">
        <v>0</v>
      </c>
      <c r="AI129" s="202"/>
      <c r="AJ129" s="202"/>
      <c r="AK129" s="202"/>
      <c r="AL129" s="202"/>
      <c r="AM129" s="202"/>
      <c r="AN129" s="202"/>
      <c r="AO129" s="202"/>
      <c r="AP129" s="202"/>
      <c r="AQ129" s="202"/>
      <c r="AR129" s="202"/>
      <c r="AS129" s="202"/>
      <c r="AT129" s="202"/>
      <c r="AU129" s="202"/>
      <c r="AV129" s="202"/>
      <c r="AW129" s="202"/>
      <c r="AX129" s="202"/>
      <c r="AY129" s="202"/>
      <c r="AZ129" s="202"/>
      <c r="BA129" s="202"/>
      <c r="BB129" s="202"/>
      <c r="BC129" s="202"/>
      <c r="BD129" s="202"/>
      <c r="BE129" s="202"/>
      <c r="BF129" s="202"/>
      <c r="BG129" s="202"/>
      <c r="BH129" s="202"/>
    </row>
    <row r="130" customFormat="false" ht="12.75" hidden="false" customHeight="false" outlineLevel="3" collapsed="false">
      <c r="A130" s="203"/>
      <c r="B130" s="204"/>
      <c r="C130" s="208" t="s">
        <v>244</v>
      </c>
      <c r="D130" s="209"/>
      <c r="E130" s="210" t="n">
        <v>18.925</v>
      </c>
      <c r="F130" s="201"/>
      <c r="G130" s="201"/>
      <c r="H130" s="201"/>
      <c r="I130" s="201"/>
      <c r="J130" s="201"/>
      <c r="K130" s="201"/>
      <c r="L130" s="201"/>
      <c r="M130" s="201"/>
      <c r="N130" s="206"/>
      <c r="O130" s="206"/>
      <c r="P130" s="206"/>
      <c r="Q130" s="206"/>
      <c r="R130" s="201"/>
      <c r="S130" s="201"/>
      <c r="T130" s="201"/>
      <c r="U130" s="201"/>
      <c r="V130" s="201"/>
      <c r="W130" s="201"/>
      <c r="X130" s="201"/>
      <c r="Y130" s="201"/>
      <c r="Z130" s="202"/>
      <c r="AA130" s="202"/>
      <c r="AB130" s="202"/>
      <c r="AC130" s="202"/>
      <c r="AD130" s="202"/>
      <c r="AE130" s="202"/>
      <c r="AF130" s="202"/>
      <c r="AG130" s="202" t="s">
        <v>126</v>
      </c>
      <c r="AH130" s="202" t="n">
        <v>0</v>
      </c>
      <c r="AI130" s="202"/>
      <c r="AJ130" s="202"/>
      <c r="AK130" s="202"/>
      <c r="AL130" s="202"/>
      <c r="AM130" s="202"/>
      <c r="AN130" s="202"/>
      <c r="AO130" s="202"/>
      <c r="AP130" s="202"/>
      <c r="AQ130" s="202"/>
      <c r="AR130" s="202"/>
      <c r="AS130" s="202"/>
      <c r="AT130" s="202"/>
      <c r="AU130" s="202"/>
      <c r="AV130" s="202"/>
      <c r="AW130" s="202"/>
      <c r="AX130" s="202"/>
      <c r="AY130" s="202"/>
      <c r="AZ130" s="202"/>
      <c r="BA130" s="202"/>
      <c r="BB130" s="202"/>
      <c r="BC130" s="202"/>
      <c r="BD130" s="202"/>
      <c r="BE130" s="202"/>
      <c r="BF130" s="202"/>
      <c r="BG130" s="202"/>
      <c r="BH130" s="202"/>
    </row>
    <row r="131" customFormat="false" ht="12.75" hidden="false" customHeight="false" outlineLevel="1" collapsed="false">
      <c r="A131" s="193" t="n">
        <v>28</v>
      </c>
      <c r="B131" s="194" t="s">
        <v>245</v>
      </c>
      <c r="C131" s="195" t="s">
        <v>246</v>
      </c>
      <c r="D131" s="196" t="s">
        <v>115</v>
      </c>
      <c r="E131" s="197" t="n">
        <v>39.2775</v>
      </c>
      <c r="F131" s="198"/>
      <c r="G131" s="199" t="n">
        <f aca="false">ROUND(E131*F131,2)</f>
        <v>0</v>
      </c>
      <c r="H131" s="198"/>
      <c r="I131" s="199" t="n">
        <f aca="false">ROUND(E131*H131,2)</f>
        <v>0</v>
      </c>
      <c r="J131" s="198"/>
      <c r="K131" s="199" t="n">
        <f aca="false">ROUND(E131*J131,2)</f>
        <v>0</v>
      </c>
      <c r="L131" s="199" t="n">
        <v>21</v>
      </c>
      <c r="M131" s="199" t="n">
        <f aca="false">G131*(1+L131/100)</f>
        <v>0</v>
      </c>
      <c r="N131" s="197" t="n">
        <v>8E-005</v>
      </c>
      <c r="O131" s="197" t="n">
        <f aca="false">ROUND(E131*N131,2)</f>
        <v>0</v>
      </c>
      <c r="P131" s="197" t="n">
        <v>0</v>
      </c>
      <c r="Q131" s="197" t="n">
        <f aca="false">ROUND(E131*P131,2)</f>
        <v>0</v>
      </c>
      <c r="R131" s="199" t="s">
        <v>241</v>
      </c>
      <c r="S131" s="199" t="s">
        <v>117</v>
      </c>
      <c r="T131" s="200" t="s">
        <v>117</v>
      </c>
      <c r="U131" s="201" t="n">
        <v>0.2983</v>
      </c>
      <c r="V131" s="201" t="n">
        <f aca="false">ROUND(E131*U131,2)</f>
        <v>11.72</v>
      </c>
      <c r="W131" s="201"/>
      <c r="X131" s="201" t="s">
        <v>118</v>
      </c>
      <c r="Y131" s="201" t="s">
        <v>119</v>
      </c>
      <c r="Z131" s="202"/>
      <c r="AA131" s="202"/>
      <c r="AB131" s="202"/>
      <c r="AC131" s="202"/>
      <c r="AD131" s="202"/>
      <c r="AE131" s="202"/>
      <c r="AF131" s="202"/>
      <c r="AG131" s="202" t="s">
        <v>120</v>
      </c>
      <c r="AH131" s="202"/>
      <c r="AI131" s="202"/>
      <c r="AJ131" s="202"/>
      <c r="AK131" s="202"/>
      <c r="AL131" s="202"/>
      <c r="AM131" s="202"/>
      <c r="AN131" s="202"/>
      <c r="AO131" s="202"/>
      <c r="AP131" s="202"/>
      <c r="AQ131" s="202"/>
      <c r="AR131" s="202"/>
      <c r="AS131" s="202"/>
      <c r="AT131" s="202"/>
      <c r="AU131" s="202"/>
      <c r="AV131" s="202"/>
      <c r="AW131" s="202"/>
      <c r="AX131" s="202"/>
      <c r="AY131" s="202"/>
      <c r="AZ131" s="202"/>
      <c r="BA131" s="202"/>
      <c r="BB131" s="202"/>
      <c r="BC131" s="202"/>
      <c r="BD131" s="202"/>
      <c r="BE131" s="202"/>
      <c r="BF131" s="202"/>
      <c r="BG131" s="202"/>
      <c r="BH131" s="202"/>
    </row>
    <row r="132" customFormat="false" ht="12.75" hidden="false" customHeight="true" outlineLevel="2" collapsed="false">
      <c r="A132" s="203"/>
      <c r="B132" s="204"/>
      <c r="C132" s="205" t="s">
        <v>242</v>
      </c>
      <c r="D132" s="205"/>
      <c r="E132" s="205"/>
      <c r="F132" s="205"/>
      <c r="G132" s="205"/>
      <c r="H132" s="201"/>
      <c r="I132" s="201"/>
      <c r="J132" s="201"/>
      <c r="K132" s="201"/>
      <c r="L132" s="201"/>
      <c r="M132" s="201"/>
      <c r="N132" s="206"/>
      <c r="O132" s="206"/>
      <c r="P132" s="206"/>
      <c r="Q132" s="206"/>
      <c r="R132" s="201"/>
      <c r="S132" s="201"/>
      <c r="T132" s="201"/>
      <c r="U132" s="201"/>
      <c r="V132" s="201"/>
      <c r="W132" s="201"/>
      <c r="X132" s="201"/>
      <c r="Y132" s="201"/>
      <c r="Z132" s="202"/>
      <c r="AA132" s="202"/>
      <c r="AB132" s="202"/>
      <c r="AC132" s="202"/>
      <c r="AD132" s="202"/>
      <c r="AE132" s="202"/>
      <c r="AF132" s="202"/>
      <c r="AG132" s="202" t="s">
        <v>122</v>
      </c>
      <c r="AH132" s="202"/>
      <c r="AI132" s="202"/>
      <c r="AJ132" s="202"/>
      <c r="AK132" s="202"/>
      <c r="AL132" s="202"/>
      <c r="AM132" s="202"/>
      <c r="AN132" s="202"/>
      <c r="AO132" s="202"/>
      <c r="AP132" s="202"/>
      <c r="AQ132" s="202"/>
      <c r="AR132" s="202"/>
      <c r="AS132" s="202"/>
      <c r="AT132" s="202"/>
      <c r="AU132" s="202"/>
      <c r="AV132" s="202"/>
      <c r="AW132" s="202"/>
      <c r="AX132" s="202"/>
      <c r="AY132" s="202"/>
      <c r="AZ132" s="202"/>
      <c r="BA132" s="202"/>
      <c r="BB132" s="202"/>
      <c r="BC132" s="202"/>
      <c r="BD132" s="202"/>
      <c r="BE132" s="202"/>
      <c r="BF132" s="202"/>
      <c r="BG132" s="202"/>
      <c r="BH132" s="202"/>
    </row>
    <row r="133" customFormat="false" ht="12.75" hidden="false" customHeight="false" outlineLevel="2" collapsed="false">
      <c r="A133" s="203"/>
      <c r="B133" s="204"/>
      <c r="C133" s="208" t="s">
        <v>243</v>
      </c>
      <c r="D133" s="209"/>
      <c r="E133" s="210" t="n">
        <v>18.3525</v>
      </c>
      <c r="F133" s="201"/>
      <c r="G133" s="201"/>
      <c r="H133" s="201"/>
      <c r="I133" s="201"/>
      <c r="J133" s="201"/>
      <c r="K133" s="201"/>
      <c r="L133" s="201"/>
      <c r="M133" s="201"/>
      <c r="N133" s="206"/>
      <c r="O133" s="206"/>
      <c r="P133" s="206"/>
      <c r="Q133" s="206"/>
      <c r="R133" s="201"/>
      <c r="S133" s="201"/>
      <c r="T133" s="201"/>
      <c r="U133" s="201"/>
      <c r="V133" s="201"/>
      <c r="W133" s="201"/>
      <c r="X133" s="201"/>
      <c r="Y133" s="201"/>
      <c r="Z133" s="202"/>
      <c r="AA133" s="202"/>
      <c r="AB133" s="202"/>
      <c r="AC133" s="202"/>
      <c r="AD133" s="202"/>
      <c r="AE133" s="202"/>
      <c r="AF133" s="202"/>
      <c r="AG133" s="202" t="s">
        <v>126</v>
      </c>
      <c r="AH133" s="202" t="n">
        <v>0</v>
      </c>
      <c r="AI133" s="202"/>
      <c r="AJ133" s="202"/>
      <c r="AK133" s="202"/>
      <c r="AL133" s="202"/>
      <c r="AM133" s="202"/>
      <c r="AN133" s="202"/>
      <c r="AO133" s="202"/>
      <c r="AP133" s="202"/>
      <c r="AQ133" s="202"/>
      <c r="AR133" s="202"/>
      <c r="AS133" s="202"/>
      <c r="AT133" s="202"/>
      <c r="AU133" s="202"/>
      <c r="AV133" s="202"/>
      <c r="AW133" s="202"/>
      <c r="AX133" s="202"/>
      <c r="AY133" s="202"/>
      <c r="AZ133" s="202"/>
      <c r="BA133" s="202"/>
      <c r="BB133" s="202"/>
      <c r="BC133" s="202"/>
      <c r="BD133" s="202"/>
      <c r="BE133" s="202"/>
      <c r="BF133" s="202"/>
      <c r="BG133" s="202"/>
      <c r="BH133" s="202"/>
    </row>
    <row r="134" customFormat="false" ht="12.75" hidden="false" customHeight="false" outlineLevel="3" collapsed="false">
      <c r="A134" s="203"/>
      <c r="B134" s="204"/>
      <c r="C134" s="208" t="s">
        <v>247</v>
      </c>
      <c r="D134" s="209"/>
      <c r="E134" s="210" t="n">
        <v>2</v>
      </c>
      <c r="F134" s="201"/>
      <c r="G134" s="201"/>
      <c r="H134" s="201"/>
      <c r="I134" s="201"/>
      <c r="J134" s="201"/>
      <c r="K134" s="201"/>
      <c r="L134" s="201"/>
      <c r="M134" s="201"/>
      <c r="N134" s="206"/>
      <c r="O134" s="206"/>
      <c r="P134" s="206"/>
      <c r="Q134" s="206"/>
      <c r="R134" s="201"/>
      <c r="S134" s="201"/>
      <c r="T134" s="201"/>
      <c r="U134" s="201"/>
      <c r="V134" s="201"/>
      <c r="W134" s="201"/>
      <c r="X134" s="201"/>
      <c r="Y134" s="201"/>
      <c r="Z134" s="202"/>
      <c r="AA134" s="202"/>
      <c r="AB134" s="202"/>
      <c r="AC134" s="202"/>
      <c r="AD134" s="202"/>
      <c r="AE134" s="202"/>
      <c r="AF134" s="202"/>
      <c r="AG134" s="202" t="s">
        <v>126</v>
      </c>
      <c r="AH134" s="202" t="n">
        <v>0</v>
      </c>
      <c r="AI134" s="202"/>
      <c r="AJ134" s="202"/>
      <c r="AK134" s="202"/>
      <c r="AL134" s="202"/>
      <c r="AM134" s="202"/>
      <c r="AN134" s="202"/>
      <c r="AO134" s="202"/>
      <c r="AP134" s="202"/>
      <c r="AQ134" s="202"/>
      <c r="AR134" s="202"/>
      <c r="AS134" s="202"/>
      <c r="AT134" s="202"/>
      <c r="AU134" s="202"/>
      <c r="AV134" s="202"/>
      <c r="AW134" s="202"/>
      <c r="AX134" s="202"/>
      <c r="AY134" s="202"/>
      <c r="AZ134" s="202"/>
      <c r="BA134" s="202"/>
      <c r="BB134" s="202"/>
      <c r="BC134" s="202"/>
      <c r="BD134" s="202"/>
      <c r="BE134" s="202"/>
      <c r="BF134" s="202"/>
      <c r="BG134" s="202"/>
      <c r="BH134" s="202"/>
    </row>
    <row r="135" customFormat="false" ht="12.75" hidden="false" customHeight="false" outlineLevel="3" collapsed="false">
      <c r="A135" s="203"/>
      <c r="B135" s="204"/>
      <c r="C135" s="208" t="s">
        <v>244</v>
      </c>
      <c r="D135" s="209"/>
      <c r="E135" s="210" t="n">
        <v>18.925</v>
      </c>
      <c r="F135" s="201"/>
      <c r="G135" s="201"/>
      <c r="H135" s="201"/>
      <c r="I135" s="201"/>
      <c r="J135" s="201"/>
      <c r="K135" s="201"/>
      <c r="L135" s="201"/>
      <c r="M135" s="201"/>
      <c r="N135" s="206"/>
      <c r="O135" s="206"/>
      <c r="P135" s="206"/>
      <c r="Q135" s="206"/>
      <c r="R135" s="201"/>
      <c r="S135" s="201"/>
      <c r="T135" s="201"/>
      <c r="U135" s="201"/>
      <c r="V135" s="201"/>
      <c r="W135" s="201"/>
      <c r="X135" s="201"/>
      <c r="Y135" s="201"/>
      <c r="Z135" s="202"/>
      <c r="AA135" s="202"/>
      <c r="AB135" s="202"/>
      <c r="AC135" s="202"/>
      <c r="AD135" s="202"/>
      <c r="AE135" s="202"/>
      <c r="AF135" s="202"/>
      <c r="AG135" s="202" t="s">
        <v>126</v>
      </c>
      <c r="AH135" s="202" t="n">
        <v>0</v>
      </c>
      <c r="AI135" s="202"/>
      <c r="AJ135" s="202"/>
      <c r="AK135" s="202"/>
      <c r="AL135" s="202"/>
      <c r="AM135" s="202"/>
      <c r="AN135" s="202"/>
      <c r="AO135" s="202"/>
      <c r="AP135" s="202"/>
      <c r="AQ135" s="202"/>
      <c r="AR135" s="202"/>
      <c r="AS135" s="202"/>
      <c r="AT135" s="202"/>
      <c r="AU135" s="202"/>
      <c r="AV135" s="202"/>
      <c r="AW135" s="202"/>
      <c r="AX135" s="202"/>
      <c r="AY135" s="202"/>
      <c r="AZ135" s="202"/>
      <c r="BA135" s="202"/>
      <c r="BB135" s="202"/>
      <c r="BC135" s="202"/>
      <c r="BD135" s="202"/>
      <c r="BE135" s="202"/>
      <c r="BF135" s="202"/>
      <c r="BG135" s="202"/>
      <c r="BH135" s="202"/>
    </row>
    <row r="136" customFormat="false" ht="22.5" hidden="false" customHeight="false" outlineLevel="1" collapsed="false">
      <c r="A136" s="193" t="n">
        <v>29</v>
      </c>
      <c r="B136" s="194" t="s">
        <v>248</v>
      </c>
      <c r="C136" s="195" t="s">
        <v>249</v>
      </c>
      <c r="D136" s="196" t="s">
        <v>115</v>
      </c>
      <c r="E136" s="197" t="n">
        <v>39.14138</v>
      </c>
      <c r="F136" s="198"/>
      <c r="G136" s="199" t="n">
        <f aca="false">ROUND(E136*F136,2)</f>
        <v>0</v>
      </c>
      <c r="H136" s="198"/>
      <c r="I136" s="199" t="n">
        <f aca="false">ROUND(E136*H136,2)</f>
        <v>0</v>
      </c>
      <c r="J136" s="198"/>
      <c r="K136" s="199" t="n">
        <f aca="false">ROUND(E136*J136,2)</f>
        <v>0</v>
      </c>
      <c r="L136" s="199" t="n">
        <v>21</v>
      </c>
      <c r="M136" s="199" t="n">
        <f aca="false">G136*(1+L136/100)</f>
        <v>0</v>
      </c>
      <c r="N136" s="197" t="n">
        <v>0.0063</v>
      </c>
      <c r="O136" s="197" t="n">
        <f aca="false">ROUND(E136*N136,2)</f>
        <v>0.25</v>
      </c>
      <c r="P136" s="197" t="n">
        <v>0</v>
      </c>
      <c r="Q136" s="197" t="n">
        <f aca="false">ROUND(E136*P136,2)</f>
        <v>0</v>
      </c>
      <c r="R136" s="199" t="s">
        <v>201</v>
      </c>
      <c r="S136" s="199" t="s">
        <v>117</v>
      </c>
      <c r="T136" s="200" t="s">
        <v>117</v>
      </c>
      <c r="U136" s="201" t="n">
        <v>0</v>
      </c>
      <c r="V136" s="201" t="n">
        <f aca="false">ROUND(E136*U136,2)</f>
        <v>0</v>
      </c>
      <c r="W136" s="201"/>
      <c r="X136" s="201" t="s">
        <v>202</v>
      </c>
      <c r="Y136" s="201" t="s">
        <v>119</v>
      </c>
      <c r="Z136" s="202"/>
      <c r="AA136" s="202"/>
      <c r="AB136" s="202"/>
      <c r="AC136" s="202"/>
      <c r="AD136" s="202"/>
      <c r="AE136" s="202"/>
      <c r="AF136" s="202"/>
      <c r="AG136" s="202" t="s">
        <v>203</v>
      </c>
      <c r="AH136" s="202"/>
      <c r="AI136" s="202"/>
      <c r="AJ136" s="202"/>
      <c r="AK136" s="202"/>
      <c r="AL136" s="202"/>
      <c r="AM136" s="202"/>
      <c r="AN136" s="202"/>
      <c r="AO136" s="202"/>
      <c r="AP136" s="202"/>
      <c r="AQ136" s="202"/>
      <c r="AR136" s="202"/>
      <c r="AS136" s="202"/>
      <c r="AT136" s="202"/>
      <c r="AU136" s="202"/>
      <c r="AV136" s="202"/>
      <c r="AW136" s="202"/>
      <c r="AX136" s="202"/>
      <c r="AY136" s="202"/>
      <c r="AZ136" s="202"/>
      <c r="BA136" s="202"/>
      <c r="BB136" s="202"/>
      <c r="BC136" s="202"/>
      <c r="BD136" s="202"/>
      <c r="BE136" s="202"/>
      <c r="BF136" s="202"/>
      <c r="BG136" s="202"/>
      <c r="BH136" s="202"/>
    </row>
    <row r="137" customFormat="false" ht="12.75" hidden="false" customHeight="false" outlineLevel="2" collapsed="false">
      <c r="A137" s="203"/>
      <c r="B137" s="204"/>
      <c r="C137" s="208" t="s">
        <v>250</v>
      </c>
      <c r="D137" s="209"/>
      <c r="E137" s="210" t="n">
        <v>39.14138</v>
      </c>
      <c r="F137" s="201"/>
      <c r="G137" s="201"/>
      <c r="H137" s="201"/>
      <c r="I137" s="201"/>
      <c r="J137" s="201"/>
      <c r="K137" s="201"/>
      <c r="L137" s="201"/>
      <c r="M137" s="201"/>
      <c r="N137" s="206"/>
      <c r="O137" s="206"/>
      <c r="P137" s="206"/>
      <c r="Q137" s="206"/>
      <c r="R137" s="201"/>
      <c r="S137" s="201"/>
      <c r="T137" s="201"/>
      <c r="U137" s="201"/>
      <c r="V137" s="201"/>
      <c r="W137" s="201"/>
      <c r="X137" s="201"/>
      <c r="Y137" s="201"/>
      <c r="Z137" s="202"/>
      <c r="AA137" s="202"/>
      <c r="AB137" s="202"/>
      <c r="AC137" s="202"/>
      <c r="AD137" s="202"/>
      <c r="AE137" s="202"/>
      <c r="AF137" s="202"/>
      <c r="AG137" s="202" t="s">
        <v>126</v>
      </c>
      <c r="AH137" s="202" t="n">
        <v>5</v>
      </c>
      <c r="AI137" s="202"/>
      <c r="AJ137" s="202"/>
      <c r="AK137" s="202"/>
      <c r="AL137" s="202"/>
      <c r="AM137" s="202"/>
      <c r="AN137" s="202"/>
      <c r="AO137" s="202"/>
      <c r="AP137" s="202"/>
      <c r="AQ137" s="202"/>
      <c r="AR137" s="202"/>
      <c r="AS137" s="202"/>
      <c r="AT137" s="202"/>
      <c r="AU137" s="202"/>
      <c r="AV137" s="202"/>
      <c r="AW137" s="202"/>
      <c r="AX137" s="202"/>
      <c r="AY137" s="202"/>
      <c r="AZ137" s="202"/>
      <c r="BA137" s="202"/>
      <c r="BB137" s="202"/>
      <c r="BC137" s="202"/>
      <c r="BD137" s="202"/>
      <c r="BE137" s="202"/>
      <c r="BF137" s="202"/>
      <c r="BG137" s="202"/>
      <c r="BH137" s="202"/>
    </row>
    <row r="138" customFormat="false" ht="22.5" hidden="false" customHeight="false" outlineLevel="1" collapsed="false">
      <c r="A138" s="193" t="n">
        <v>30</v>
      </c>
      <c r="B138" s="194" t="s">
        <v>251</v>
      </c>
      <c r="C138" s="195" t="s">
        <v>252</v>
      </c>
      <c r="D138" s="196" t="s">
        <v>115</v>
      </c>
      <c r="E138" s="197" t="n">
        <v>41.24138</v>
      </c>
      <c r="F138" s="198"/>
      <c r="G138" s="199" t="n">
        <f aca="false">ROUND(E138*F138,2)</f>
        <v>0</v>
      </c>
      <c r="H138" s="198"/>
      <c r="I138" s="199" t="n">
        <f aca="false">ROUND(E138*H138,2)</f>
        <v>0</v>
      </c>
      <c r="J138" s="198"/>
      <c r="K138" s="199" t="n">
        <f aca="false">ROUND(E138*J138,2)</f>
        <v>0</v>
      </c>
      <c r="L138" s="199" t="n">
        <v>21</v>
      </c>
      <c r="M138" s="199" t="n">
        <f aca="false">G138*(1+L138/100)</f>
        <v>0</v>
      </c>
      <c r="N138" s="197" t="n">
        <v>0.0147</v>
      </c>
      <c r="O138" s="197" t="n">
        <f aca="false">ROUND(E138*N138,2)</f>
        <v>0.61</v>
      </c>
      <c r="P138" s="197" t="n">
        <v>0</v>
      </c>
      <c r="Q138" s="197" t="n">
        <f aca="false">ROUND(E138*P138,2)</f>
        <v>0</v>
      </c>
      <c r="R138" s="199" t="s">
        <v>201</v>
      </c>
      <c r="S138" s="199" t="s">
        <v>117</v>
      </c>
      <c r="T138" s="200" t="s">
        <v>117</v>
      </c>
      <c r="U138" s="201" t="n">
        <v>0</v>
      </c>
      <c r="V138" s="201" t="n">
        <f aca="false">ROUND(E138*U138,2)</f>
        <v>0</v>
      </c>
      <c r="W138" s="201"/>
      <c r="X138" s="201" t="s">
        <v>202</v>
      </c>
      <c r="Y138" s="201" t="s">
        <v>119</v>
      </c>
      <c r="Z138" s="202"/>
      <c r="AA138" s="202"/>
      <c r="AB138" s="202"/>
      <c r="AC138" s="202"/>
      <c r="AD138" s="202"/>
      <c r="AE138" s="202"/>
      <c r="AF138" s="202"/>
      <c r="AG138" s="202" t="s">
        <v>203</v>
      </c>
      <c r="AH138" s="202"/>
      <c r="AI138" s="202"/>
      <c r="AJ138" s="202"/>
      <c r="AK138" s="202"/>
      <c r="AL138" s="202"/>
      <c r="AM138" s="202"/>
      <c r="AN138" s="202"/>
      <c r="AO138" s="202"/>
      <c r="AP138" s="202"/>
      <c r="AQ138" s="202"/>
      <c r="AR138" s="202"/>
      <c r="AS138" s="202"/>
      <c r="AT138" s="202"/>
      <c r="AU138" s="202"/>
      <c r="AV138" s="202"/>
      <c r="AW138" s="202"/>
      <c r="AX138" s="202"/>
      <c r="AY138" s="202"/>
      <c r="AZ138" s="202"/>
      <c r="BA138" s="202"/>
      <c r="BB138" s="202"/>
      <c r="BC138" s="202"/>
      <c r="BD138" s="202"/>
      <c r="BE138" s="202"/>
      <c r="BF138" s="202"/>
      <c r="BG138" s="202"/>
      <c r="BH138" s="202"/>
    </row>
    <row r="139" customFormat="false" ht="12.75" hidden="false" customHeight="false" outlineLevel="2" collapsed="false">
      <c r="A139" s="203"/>
      <c r="B139" s="204"/>
      <c r="C139" s="208" t="s">
        <v>253</v>
      </c>
      <c r="D139" s="209"/>
      <c r="E139" s="210" t="n">
        <v>41.24138</v>
      </c>
      <c r="F139" s="201"/>
      <c r="G139" s="201"/>
      <c r="H139" s="201"/>
      <c r="I139" s="201"/>
      <c r="J139" s="201"/>
      <c r="K139" s="201"/>
      <c r="L139" s="201"/>
      <c r="M139" s="201"/>
      <c r="N139" s="206"/>
      <c r="O139" s="206"/>
      <c r="P139" s="206"/>
      <c r="Q139" s="206"/>
      <c r="R139" s="201"/>
      <c r="S139" s="201"/>
      <c r="T139" s="201"/>
      <c r="U139" s="201"/>
      <c r="V139" s="201"/>
      <c r="W139" s="201"/>
      <c r="X139" s="201"/>
      <c r="Y139" s="201"/>
      <c r="Z139" s="202"/>
      <c r="AA139" s="202"/>
      <c r="AB139" s="202"/>
      <c r="AC139" s="202"/>
      <c r="AD139" s="202"/>
      <c r="AE139" s="202"/>
      <c r="AF139" s="202"/>
      <c r="AG139" s="202" t="s">
        <v>126</v>
      </c>
      <c r="AH139" s="202" t="n">
        <v>5</v>
      </c>
      <c r="AI139" s="202"/>
      <c r="AJ139" s="202"/>
      <c r="AK139" s="202"/>
      <c r="AL139" s="202"/>
      <c r="AM139" s="202"/>
      <c r="AN139" s="202"/>
      <c r="AO139" s="202"/>
      <c r="AP139" s="202"/>
      <c r="AQ139" s="202"/>
      <c r="AR139" s="202"/>
      <c r="AS139" s="202"/>
      <c r="AT139" s="202"/>
      <c r="AU139" s="202"/>
      <c r="AV139" s="202"/>
      <c r="AW139" s="202"/>
      <c r="AX139" s="202"/>
      <c r="AY139" s="202"/>
      <c r="AZ139" s="202"/>
      <c r="BA139" s="202"/>
      <c r="BB139" s="202"/>
      <c r="BC139" s="202"/>
      <c r="BD139" s="202"/>
      <c r="BE139" s="202"/>
      <c r="BF139" s="202"/>
      <c r="BG139" s="202"/>
      <c r="BH139" s="202"/>
    </row>
    <row r="140" customFormat="false" ht="12.75" hidden="false" customHeight="false" outlineLevel="1" collapsed="false">
      <c r="A140" s="203" t="n">
        <v>31</v>
      </c>
      <c r="B140" s="204" t="s">
        <v>254</v>
      </c>
      <c r="C140" s="221" t="s">
        <v>255</v>
      </c>
      <c r="D140" s="222" t="s">
        <v>30</v>
      </c>
      <c r="E140" s="223"/>
      <c r="F140" s="224"/>
      <c r="G140" s="201" t="n">
        <f aca="false">ROUND(E140*F140,2)</f>
        <v>0</v>
      </c>
      <c r="H140" s="224"/>
      <c r="I140" s="201" t="n">
        <f aca="false">ROUND(E140*H140,2)</f>
        <v>0</v>
      </c>
      <c r="J140" s="224"/>
      <c r="K140" s="201" t="n">
        <f aca="false">ROUND(E140*J140,2)</f>
        <v>0</v>
      </c>
      <c r="L140" s="201" t="n">
        <v>21</v>
      </c>
      <c r="M140" s="201" t="n">
        <f aca="false">G140*(1+L140/100)</f>
        <v>0</v>
      </c>
      <c r="N140" s="206" t="n">
        <v>0</v>
      </c>
      <c r="O140" s="206" t="n">
        <f aca="false">ROUND(E140*N140,2)</f>
        <v>0</v>
      </c>
      <c r="P140" s="206" t="n">
        <v>0</v>
      </c>
      <c r="Q140" s="206" t="n">
        <f aca="false">ROUND(E140*P140,2)</f>
        <v>0</v>
      </c>
      <c r="R140" s="201" t="s">
        <v>241</v>
      </c>
      <c r="S140" s="201" t="s">
        <v>117</v>
      </c>
      <c r="T140" s="201" t="s">
        <v>117</v>
      </c>
      <c r="U140" s="201" t="n">
        <v>0</v>
      </c>
      <c r="V140" s="201" t="n">
        <f aca="false">ROUND(E140*U140,2)</f>
        <v>0</v>
      </c>
      <c r="W140" s="201"/>
      <c r="X140" s="201" t="s">
        <v>146</v>
      </c>
      <c r="Y140" s="201" t="s">
        <v>119</v>
      </c>
      <c r="Z140" s="202"/>
      <c r="AA140" s="202"/>
      <c r="AB140" s="202"/>
      <c r="AC140" s="202"/>
      <c r="AD140" s="202"/>
      <c r="AE140" s="202"/>
      <c r="AF140" s="202"/>
      <c r="AG140" s="202" t="s">
        <v>147</v>
      </c>
      <c r="AH140" s="202"/>
      <c r="AI140" s="202"/>
      <c r="AJ140" s="202"/>
      <c r="AK140" s="202"/>
      <c r="AL140" s="202"/>
      <c r="AM140" s="202"/>
      <c r="AN140" s="202"/>
      <c r="AO140" s="202"/>
      <c r="AP140" s="202"/>
      <c r="AQ140" s="202"/>
      <c r="AR140" s="202"/>
      <c r="AS140" s="202"/>
      <c r="AT140" s="202"/>
      <c r="AU140" s="202"/>
      <c r="AV140" s="202"/>
      <c r="AW140" s="202"/>
      <c r="AX140" s="202"/>
      <c r="AY140" s="202"/>
      <c r="AZ140" s="202"/>
      <c r="BA140" s="202"/>
      <c r="BB140" s="202"/>
      <c r="BC140" s="202"/>
      <c r="BD140" s="202"/>
      <c r="BE140" s="202"/>
      <c r="BF140" s="202"/>
      <c r="BG140" s="202"/>
      <c r="BH140" s="202"/>
    </row>
    <row r="141" customFormat="false" ht="12.75" hidden="false" customHeight="true" outlineLevel="2" collapsed="false">
      <c r="A141" s="203"/>
      <c r="B141" s="204"/>
      <c r="C141" s="225" t="s">
        <v>216</v>
      </c>
      <c r="D141" s="225"/>
      <c r="E141" s="225"/>
      <c r="F141" s="225"/>
      <c r="G141" s="225"/>
      <c r="H141" s="201"/>
      <c r="I141" s="201"/>
      <c r="J141" s="201"/>
      <c r="K141" s="201"/>
      <c r="L141" s="201"/>
      <c r="M141" s="201"/>
      <c r="N141" s="206"/>
      <c r="O141" s="206"/>
      <c r="P141" s="206"/>
      <c r="Q141" s="206"/>
      <c r="R141" s="201"/>
      <c r="S141" s="201"/>
      <c r="T141" s="201"/>
      <c r="U141" s="201"/>
      <c r="V141" s="201"/>
      <c r="W141" s="201"/>
      <c r="X141" s="201"/>
      <c r="Y141" s="201"/>
      <c r="Z141" s="202"/>
      <c r="AA141" s="202"/>
      <c r="AB141" s="202"/>
      <c r="AC141" s="202"/>
      <c r="AD141" s="202"/>
      <c r="AE141" s="202"/>
      <c r="AF141" s="202"/>
      <c r="AG141" s="202" t="s">
        <v>122</v>
      </c>
      <c r="AH141" s="202"/>
      <c r="AI141" s="202"/>
      <c r="AJ141" s="202"/>
      <c r="AK141" s="202"/>
      <c r="AL141" s="202"/>
      <c r="AM141" s="202"/>
      <c r="AN141" s="202"/>
      <c r="AO141" s="202"/>
      <c r="AP141" s="202"/>
      <c r="AQ141" s="202"/>
      <c r="AR141" s="202"/>
      <c r="AS141" s="202"/>
      <c r="AT141" s="202"/>
      <c r="AU141" s="202"/>
      <c r="AV141" s="202"/>
      <c r="AW141" s="202"/>
      <c r="AX141" s="202"/>
      <c r="AY141" s="202"/>
      <c r="AZ141" s="202"/>
      <c r="BA141" s="202"/>
      <c r="BB141" s="202"/>
      <c r="BC141" s="202"/>
      <c r="BD141" s="202"/>
      <c r="BE141" s="202"/>
      <c r="BF141" s="202"/>
      <c r="BG141" s="202"/>
      <c r="BH141" s="202"/>
    </row>
    <row r="142" customFormat="false" ht="12.75" hidden="false" customHeight="false" outlineLevel="0" collapsed="false">
      <c r="A142" s="185" t="s">
        <v>111</v>
      </c>
      <c r="B142" s="186" t="s">
        <v>71</v>
      </c>
      <c r="C142" s="187" t="s">
        <v>72</v>
      </c>
      <c r="D142" s="188"/>
      <c r="E142" s="189"/>
      <c r="F142" s="190"/>
      <c r="G142" s="190" t="n">
        <f aca="false">SUMIF(AG143:AG179,"&lt;&gt;NOR",G143:G179)</f>
        <v>0</v>
      </c>
      <c r="H142" s="190"/>
      <c r="I142" s="190" t="n">
        <f aca="false">SUM(I143:I179)</f>
        <v>0</v>
      </c>
      <c r="J142" s="190"/>
      <c r="K142" s="190" t="n">
        <f aca="false">SUM(K143:K179)</f>
        <v>0</v>
      </c>
      <c r="L142" s="190"/>
      <c r="M142" s="190" t="n">
        <f aca="false">SUM(M143:M179)</f>
        <v>0</v>
      </c>
      <c r="N142" s="189"/>
      <c r="O142" s="189" t="n">
        <f aca="false">SUM(O143:O179)</f>
        <v>0.88</v>
      </c>
      <c r="P142" s="189"/>
      <c r="Q142" s="189" t="n">
        <f aca="false">SUM(Q143:Q179)</f>
        <v>0.67</v>
      </c>
      <c r="R142" s="190"/>
      <c r="S142" s="190"/>
      <c r="T142" s="191"/>
      <c r="U142" s="192"/>
      <c r="V142" s="192" t="n">
        <f aca="false">SUM(V143:V179)</f>
        <v>146.46</v>
      </c>
      <c r="W142" s="192"/>
      <c r="X142" s="192"/>
      <c r="Y142" s="192"/>
      <c r="AG142" s="0" t="s">
        <v>112</v>
      </c>
    </row>
    <row r="143" customFormat="false" ht="22.5" hidden="false" customHeight="false" outlineLevel="1" collapsed="false">
      <c r="A143" s="193" t="n">
        <v>32</v>
      </c>
      <c r="B143" s="194" t="s">
        <v>256</v>
      </c>
      <c r="C143" s="195" t="s">
        <v>257</v>
      </c>
      <c r="D143" s="196" t="s">
        <v>180</v>
      </c>
      <c r="E143" s="197" t="n">
        <v>74.5</v>
      </c>
      <c r="F143" s="198"/>
      <c r="G143" s="199" t="n">
        <f aca="false">ROUND(E143*F143,2)</f>
        <v>0</v>
      </c>
      <c r="H143" s="198"/>
      <c r="I143" s="199" t="n">
        <f aca="false">ROUND(E143*H143,2)</f>
        <v>0</v>
      </c>
      <c r="J143" s="198"/>
      <c r="K143" s="199" t="n">
        <f aca="false">ROUND(E143*J143,2)</f>
        <v>0</v>
      </c>
      <c r="L143" s="199" t="n">
        <v>21</v>
      </c>
      <c r="M143" s="199" t="n">
        <f aca="false">G143*(1+L143/100)</f>
        <v>0</v>
      </c>
      <c r="N143" s="197" t="n">
        <v>0.00138</v>
      </c>
      <c r="O143" s="197" t="n">
        <f aca="false">ROUND(E143*N143,2)</f>
        <v>0.1</v>
      </c>
      <c r="P143" s="197" t="n">
        <v>0</v>
      </c>
      <c r="Q143" s="197" t="n">
        <f aca="false">ROUND(E143*P143,2)</f>
        <v>0</v>
      </c>
      <c r="R143" s="199" t="s">
        <v>258</v>
      </c>
      <c r="S143" s="199" t="s">
        <v>117</v>
      </c>
      <c r="T143" s="200" t="s">
        <v>117</v>
      </c>
      <c r="U143" s="201" t="n">
        <v>0.31011</v>
      </c>
      <c r="V143" s="201" t="n">
        <f aca="false">ROUND(E143*U143,2)</f>
        <v>23.1</v>
      </c>
      <c r="W143" s="201"/>
      <c r="X143" s="201" t="s">
        <v>118</v>
      </c>
      <c r="Y143" s="201" t="s">
        <v>119</v>
      </c>
      <c r="Z143" s="202"/>
      <c r="AA143" s="202"/>
      <c r="AB143" s="202"/>
      <c r="AC143" s="202"/>
      <c r="AD143" s="202"/>
      <c r="AE143" s="202"/>
      <c r="AF143" s="202"/>
      <c r="AG143" s="202" t="s">
        <v>120</v>
      </c>
      <c r="AH143" s="202"/>
      <c r="AI143" s="202"/>
      <c r="AJ143" s="202"/>
      <c r="AK143" s="202"/>
      <c r="AL143" s="202"/>
      <c r="AM143" s="202"/>
      <c r="AN143" s="202"/>
      <c r="AO143" s="202"/>
      <c r="AP143" s="202"/>
      <c r="AQ143" s="202"/>
      <c r="AR143" s="202"/>
      <c r="AS143" s="202"/>
      <c r="AT143" s="202"/>
      <c r="AU143" s="202"/>
      <c r="AV143" s="202"/>
      <c r="AW143" s="202"/>
      <c r="AX143" s="202"/>
      <c r="AY143" s="202"/>
      <c r="AZ143" s="202"/>
      <c r="BA143" s="202"/>
      <c r="BB143" s="202"/>
      <c r="BC143" s="202"/>
      <c r="BD143" s="202"/>
      <c r="BE143" s="202"/>
      <c r="BF143" s="202"/>
      <c r="BG143" s="202"/>
      <c r="BH143" s="202"/>
    </row>
    <row r="144" customFormat="false" ht="12.75" hidden="false" customHeight="true" outlineLevel="2" collapsed="false">
      <c r="A144" s="203"/>
      <c r="B144" s="204"/>
      <c r="C144" s="205" t="s">
        <v>259</v>
      </c>
      <c r="D144" s="205"/>
      <c r="E144" s="205"/>
      <c r="F144" s="205"/>
      <c r="G144" s="205"/>
      <c r="H144" s="201"/>
      <c r="I144" s="201"/>
      <c r="J144" s="201"/>
      <c r="K144" s="201"/>
      <c r="L144" s="201"/>
      <c r="M144" s="201"/>
      <c r="N144" s="206"/>
      <c r="O144" s="206"/>
      <c r="P144" s="206"/>
      <c r="Q144" s="206"/>
      <c r="R144" s="201"/>
      <c r="S144" s="201"/>
      <c r="T144" s="201"/>
      <c r="U144" s="201"/>
      <c r="V144" s="201"/>
      <c r="W144" s="201"/>
      <c r="X144" s="201"/>
      <c r="Y144" s="201"/>
      <c r="Z144" s="202"/>
      <c r="AA144" s="202"/>
      <c r="AB144" s="202"/>
      <c r="AC144" s="202"/>
      <c r="AD144" s="202"/>
      <c r="AE144" s="202"/>
      <c r="AF144" s="202"/>
      <c r="AG144" s="202" t="s">
        <v>122</v>
      </c>
      <c r="AH144" s="202"/>
      <c r="AI144" s="202"/>
      <c r="AJ144" s="202"/>
      <c r="AK144" s="202"/>
      <c r="AL144" s="202"/>
      <c r="AM144" s="202"/>
      <c r="AN144" s="202"/>
      <c r="AO144" s="202"/>
      <c r="AP144" s="202"/>
      <c r="AQ144" s="202"/>
      <c r="AR144" s="202"/>
      <c r="AS144" s="202"/>
      <c r="AT144" s="202"/>
      <c r="AU144" s="202"/>
      <c r="AV144" s="202"/>
      <c r="AW144" s="202"/>
      <c r="AX144" s="202"/>
      <c r="AY144" s="202"/>
      <c r="AZ144" s="202"/>
      <c r="BA144" s="202"/>
      <c r="BB144" s="202"/>
      <c r="BC144" s="202"/>
      <c r="BD144" s="202"/>
      <c r="BE144" s="202"/>
      <c r="BF144" s="202"/>
      <c r="BG144" s="202"/>
      <c r="BH144" s="202"/>
    </row>
    <row r="145" customFormat="false" ht="12.75" hidden="false" customHeight="false" outlineLevel="2" collapsed="false">
      <c r="A145" s="203"/>
      <c r="B145" s="204"/>
      <c r="C145" s="208" t="s">
        <v>260</v>
      </c>
      <c r="D145" s="209"/>
      <c r="E145" s="210" t="n">
        <v>36.65</v>
      </c>
      <c r="F145" s="201"/>
      <c r="G145" s="201"/>
      <c r="H145" s="201"/>
      <c r="I145" s="201"/>
      <c r="J145" s="201"/>
      <c r="K145" s="201"/>
      <c r="L145" s="201"/>
      <c r="M145" s="201"/>
      <c r="N145" s="206"/>
      <c r="O145" s="206"/>
      <c r="P145" s="206"/>
      <c r="Q145" s="206"/>
      <c r="R145" s="201"/>
      <c r="S145" s="201"/>
      <c r="T145" s="201"/>
      <c r="U145" s="201"/>
      <c r="V145" s="201"/>
      <c r="W145" s="201"/>
      <c r="X145" s="201"/>
      <c r="Y145" s="201"/>
      <c r="Z145" s="202"/>
      <c r="AA145" s="202"/>
      <c r="AB145" s="202"/>
      <c r="AC145" s="202"/>
      <c r="AD145" s="202"/>
      <c r="AE145" s="202"/>
      <c r="AF145" s="202"/>
      <c r="AG145" s="202" t="s">
        <v>126</v>
      </c>
      <c r="AH145" s="202" t="n">
        <v>0</v>
      </c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</row>
    <row r="146" customFormat="false" ht="12.75" hidden="false" customHeight="false" outlineLevel="3" collapsed="false">
      <c r="A146" s="203"/>
      <c r="B146" s="204"/>
      <c r="C146" s="208" t="s">
        <v>261</v>
      </c>
      <c r="D146" s="209"/>
      <c r="E146" s="210" t="n">
        <v>37.85</v>
      </c>
      <c r="F146" s="201"/>
      <c r="G146" s="201"/>
      <c r="H146" s="201"/>
      <c r="I146" s="201"/>
      <c r="J146" s="201"/>
      <c r="K146" s="201"/>
      <c r="L146" s="201"/>
      <c r="M146" s="201"/>
      <c r="N146" s="206"/>
      <c r="O146" s="206"/>
      <c r="P146" s="206"/>
      <c r="Q146" s="206"/>
      <c r="R146" s="201"/>
      <c r="S146" s="201"/>
      <c r="T146" s="201"/>
      <c r="U146" s="201"/>
      <c r="V146" s="201"/>
      <c r="W146" s="201"/>
      <c r="X146" s="201"/>
      <c r="Y146" s="201"/>
      <c r="Z146" s="202"/>
      <c r="AA146" s="202"/>
      <c r="AB146" s="202"/>
      <c r="AC146" s="202"/>
      <c r="AD146" s="202"/>
      <c r="AE146" s="202"/>
      <c r="AF146" s="202"/>
      <c r="AG146" s="202" t="s">
        <v>126</v>
      </c>
      <c r="AH146" s="202" t="n">
        <v>0</v>
      </c>
      <c r="AI146" s="202"/>
      <c r="AJ146" s="202"/>
      <c r="AK146" s="202"/>
      <c r="AL146" s="202"/>
      <c r="AM146" s="202"/>
      <c r="AN146" s="202"/>
      <c r="AO146" s="202"/>
      <c r="AP146" s="202"/>
      <c r="AQ146" s="202"/>
      <c r="AR146" s="202"/>
      <c r="AS146" s="202"/>
      <c r="AT146" s="202"/>
      <c r="AU146" s="202"/>
      <c r="AV146" s="202"/>
      <c r="AW146" s="202"/>
      <c r="AX146" s="202"/>
      <c r="AY146" s="202"/>
      <c r="AZ146" s="202"/>
      <c r="BA146" s="202"/>
      <c r="BB146" s="202"/>
      <c r="BC146" s="202"/>
      <c r="BD146" s="202"/>
      <c r="BE146" s="202"/>
      <c r="BF146" s="202"/>
      <c r="BG146" s="202"/>
      <c r="BH146" s="202"/>
    </row>
    <row r="147" customFormat="false" ht="12.75" hidden="false" customHeight="false" outlineLevel="1" collapsed="false">
      <c r="A147" s="193" t="n">
        <v>33</v>
      </c>
      <c r="B147" s="194" t="s">
        <v>262</v>
      </c>
      <c r="C147" s="195" t="s">
        <v>263</v>
      </c>
      <c r="D147" s="196" t="s">
        <v>180</v>
      </c>
      <c r="E147" s="197" t="n">
        <v>37.85</v>
      </c>
      <c r="F147" s="198"/>
      <c r="G147" s="199" t="n">
        <f aca="false">ROUND(E147*F147,2)</f>
        <v>0</v>
      </c>
      <c r="H147" s="198"/>
      <c r="I147" s="199" t="n">
        <f aca="false">ROUND(E147*H147,2)</f>
        <v>0</v>
      </c>
      <c r="J147" s="198"/>
      <c r="K147" s="199" t="n">
        <f aca="false">ROUND(E147*J147,2)</f>
        <v>0</v>
      </c>
      <c r="L147" s="199" t="n">
        <v>21</v>
      </c>
      <c r="M147" s="199" t="n">
        <f aca="false">G147*(1+L147/100)</f>
        <v>0</v>
      </c>
      <c r="N147" s="197" t="n">
        <v>0.00116</v>
      </c>
      <c r="O147" s="197" t="n">
        <f aca="false">ROUND(E147*N147,2)</f>
        <v>0.04</v>
      </c>
      <c r="P147" s="197" t="n">
        <v>0</v>
      </c>
      <c r="Q147" s="197" t="n">
        <f aca="false">ROUND(E147*P147,2)</f>
        <v>0</v>
      </c>
      <c r="R147" s="199" t="s">
        <v>258</v>
      </c>
      <c r="S147" s="199" t="s">
        <v>117</v>
      </c>
      <c r="T147" s="200" t="s">
        <v>117</v>
      </c>
      <c r="U147" s="201" t="n">
        <v>0.21</v>
      </c>
      <c r="V147" s="201" t="n">
        <f aca="false">ROUND(E147*U147,2)</f>
        <v>7.95</v>
      </c>
      <c r="W147" s="201"/>
      <c r="X147" s="201" t="s">
        <v>118</v>
      </c>
      <c r="Y147" s="201" t="s">
        <v>119</v>
      </c>
      <c r="Z147" s="202"/>
      <c r="AA147" s="202"/>
      <c r="AB147" s="202"/>
      <c r="AC147" s="202"/>
      <c r="AD147" s="202"/>
      <c r="AE147" s="202"/>
      <c r="AF147" s="202"/>
      <c r="AG147" s="202" t="s">
        <v>120</v>
      </c>
      <c r="AH147" s="202"/>
      <c r="AI147" s="202"/>
      <c r="AJ147" s="202"/>
      <c r="AK147" s="202"/>
      <c r="AL147" s="202"/>
      <c r="AM147" s="202"/>
      <c r="AN147" s="202"/>
      <c r="AO147" s="202"/>
      <c r="AP147" s="202"/>
      <c r="AQ147" s="202"/>
      <c r="AR147" s="202"/>
      <c r="AS147" s="202"/>
      <c r="AT147" s="202"/>
      <c r="AU147" s="202"/>
      <c r="AV147" s="202"/>
      <c r="AW147" s="202"/>
      <c r="AX147" s="202"/>
      <c r="AY147" s="202"/>
      <c r="AZ147" s="202"/>
      <c r="BA147" s="202"/>
      <c r="BB147" s="202"/>
      <c r="BC147" s="202"/>
      <c r="BD147" s="202"/>
      <c r="BE147" s="202"/>
      <c r="BF147" s="202"/>
      <c r="BG147" s="202"/>
      <c r="BH147" s="202"/>
    </row>
    <row r="148" customFormat="false" ht="12.75" hidden="false" customHeight="true" outlineLevel="2" collapsed="false">
      <c r="A148" s="203"/>
      <c r="B148" s="204"/>
      <c r="C148" s="220" t="s">
        <v>264</v>
      </c>
      <c r="D148" s="220"/>
      <c r="E148" s="220"/>
      <c r="F148" s="220"/>
      <c r="G148" s="220"/>
      <c r="H148" s="201"/>
      <c r="I148" s="201"/>
      <c r="J148" s="201"/>
      <c r="K148" s="201"/>
      <c r="L148" s="201"/>
      <c r="M148" s="201"/>
      <c r="N148" s="206"/>
      <c r="O148" s="206"/>
      <c r="P148" s="206"/>
      <c r="Q148" s="206"/>
      <c r="R148" s="201"/>
      <c r="S148" s="201"/>
      <c r="T148" s="201"/>
      <c r="U148" s="201"/>
      <c r="V148" s="201"/>
      <c r="W148" s="201"/>
      <c r="X148" s="201"/>
      <c r="Y148" s="201"/>
      <c r="Z148" s="202"/>
      <c r="AA148" s="202"/>
      <c r="AB148" s="202"/>
      <c r="AC148" s="202"/>
      <c r="AD148" s="202"/>
      <c r="AE148" s="202"/>
      <c r="AF148" s="202"/>
      <c r="AG148" s="202" t="s">
        <v>124</v>
      </c>
      <c r="AH148" s="202"/>
      <c r="AI148" s="202"/>
      <c r="AJ148" s="202"/>
      <c r="AK148" s="202"/>
      <c r="AL148" s="202"/>
      <c r="AM148" s="202"/>
      <c r="AN148" s="202"/>
      <c r="AO148" s="202"/>
      <c r="AP148" s="202"/>
      <c r="AQ148" s="202"/>
      <c r="AR148" s="202"/>
      <c r="AS148" s="202"/>
      <c r="AT148" s="202"/>
      <c r="AU148" s="202"/>
      <c r="AV148" s="202"/>
      <c r="AW148" s="202"/>
      <c r="AX148" s="202"/>
      <c r="AY148" s="202"/>
      <c r="AZ148" s="202"/>
      <c r="BA148" s="202"/>
      <c r="BB148" s="202"/>
      <c r="BC148" s="202"/>
      <c r="BD148" s="202"/>
      <c r="BE148" s="202"/>
      <c r="BF148" s="202"/>
      <c r="BG148" s="202"/>
      <c r="BH148" s="202"/>
    </row>
    <row r="149" customFormat="false" ht="12.75" hidden="false" customHeight="false" outlineLevel="2" collapsed="false">
      <c r="A149" s="203"/>
      <c r="B149" s="204"/>
      <c r="C149" s="208" t="s">
        <v>265</v>
      </c>
      <c r="D149" s="209"/>
      <c r="E149" s="210" t="n">
        <v>37.85</v>
      </c>
      <c r="F149" s="201"/>
      <c r="G149" s="201"/>
      <c r="H149" s="201"/>
      <c r="I149" s="201"/>
      <c r="J149" s="201"/>
      <c r="K149" s="201"/>
      <c r="L149" s="201"/>
      <c r="M149" s="201"/>
      <c r="N149" s="206"/>
      <c r="O149" s="206"/>
      <c r="P149" s="206"/>
      <c r="Q149" s="206"/>
      <c r="R149" s="201"/>
      <c r="S149" s="201"/>
      <c r="T149" s="201"/>
      <c r="U149" s="201"/>
      <c r="V149" s="201"/>
      <c r="W149" s="201"/>
      <c r="X149" s="201"/>
      <c r="Y149" s="201"/>
      <c r="Z149" s="202"/>
      <c r="AA149" s="202"/>
      <c r="AB149" s="202"/>
      <c r="AC149" s="202"/>
      <c r="AD149" s="202"/>
      <c r="AE149" s="202"/>
      <c r="AF149" s="202"/>
      <c r="AG149" s="202" t="s">
        <v>126</v>
      </c>
      <c r="AH149" s="202" t="n">
        <v>0</v>
      </c>
      <c r="AI149" s="202"/>
      <c r="AJ149" s="202"/>
      <c r="AK149" s="202"/>
      <c r="AL149" s="202"/>
      <c r="AM149" s="202"/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</row>
    <row r="150" customFormat="false" ht="22.5" hidden="false" customHeight="false" outlineLevel="1" collapsed="false">
      <c r="A150" s="193" t="n">
        <v>34</v>
      </c>
      <c r="B150" s="194" t="s">
        <v>266</v>
      </c>
      <c r="C150" s="195" t="s">
        <v>267</v>
      </c>
      <c r="D150" s="196" t="s">
        <v>180</v>
      </c>
      <c r="E150" s="197" t="n">
        <v>74.5</v>
      </c>
      <c r="F150" s="198"/>
      <c r="G150" s="199" t="n">
        <f aca="false">ROUND(E150*F150,2)</f>
        <v>0</v>
      </c>
      <c r="H150" s="198"/>
      <c r="I150" s="199" t="n">
        <f aca="false">ROUND(E150*H150,2)</f>
        <v>0</v>
      </c>
      <c r="J150" s="198"/>
      <c r="K150" s="199" t="n">
        <f aca="false">ROUND(E150*J150,2)</f>
        <v>0</v>
      </c>
      <c r="L150" s="199" t="n">
        <v>21</v>
      </c>
      <c r="M150" s="199" t="n">
        <f aca="false">G150*(1+L150/100)</f>
        <v>0</v>
      </c>
      <c r="N150" s="197" t="n">
        <v>0.00163</v>
      </c>
      <c r="O150" s="197" t="n">
        <f aca="false">ROUND(E150*N150,2)</f>
        <v>0.12</v>
      </c>
      <c r="P150" s="197" t="n">
        <v>0</v>
      </c>
      <c r="Q150" s="197" t="n">
        <f aca="false">ROUND(E150*P150,2)</f>
        <v>0</v>
      </c>
      <c r="R150" s="199" t="s">
        <v>258</v>
      </c>
      <c r="S150" s="199" t="s">
        <v>117</v>
      </c>
      <c r="T150" s="200" t="s">
        <v>117</v>
      </c>
      <c r="U150" s="201" t="n">
        <v>0.28185</v>
      </c>
      <c r="V150" s="201" t="n">
        <f aca="false">ROUND(E150*U150,2)</f>
        <v>21</v>
      </c>
      <c r="W150" s="201"/>
      <c r="X150" s="201" t="s">
        <v>118</v>
      </c>
      <c r="Y150" s="201" t="s">
        <v>119</v>
      </c>
      <c r="Z150" s="202"/>
      <c r="AA150" s="202"/>
      <c r="AB150" s="202"/>
      <c r="AC150" s="202"/>
      <c r="AD150" s="202"/>
      <c r="AE150" s="202"/>
      <c r="AF150" s="202"/>
      <c r="AG150" s="202" t="s">
        <v>120</v>
      </c>
      <c r="AH150" s="202"/>
      <c r="AI150" s="202"/>
      <c r="AJ150" s="202"/>
      <c r="AK150" s="202"/>
      <c r="AL150" s="202"/>
      <c r="AM150" s="202"/>
      <c r="AN150" s="202"/>
      <c r="AO150" s="202"/>
      <c r="AP150" s="202"/>
      <c r="AQ150" s="202"/>
      <c r="AR150" s="202"/>
      <c r="AS150" s="202"/>
      <c r="AT150" s="202"/>
      <c r="AU150" s="202"/>
      <c r="AV150" s="202"/>
      <c r="AW150" s="202"/>
      <c r="AX150" s="202"/>
      <c r="AY150" s="202"/>
      <c r="AZ150" s="202"/>
      <c r="BA150" s="202"/>
      <c r="BB150" s="202"/>
      <c r="BC150" s="202"/>
      <c r="BD150" s="202"/>
      <c r="BE150" s="202"/>
      <c r="BF150" s="202"/>
      <c r="BG150" s="202"/>
      <c r="BH150" s="202"/>
    </row>
    <row r="151" customFormat="false" ht="12.75" hidden="false" customHeight="false" outlineLevel="2" collapsed="false">
      <c r="A151" s="203"/>
      <c r="B151" s="204"/>
      <c r="C151" s="208" t="s">
        <v>268</v>
      </c>
      <c r="D151" s="209"/>
      <c r="E151" s="210" t="n">
        <v>36.65</v>
      </c>
      <c r="F151" s="201"/>
      <c r="G151" s="201"/>
      <c r="H151" s="201"/>
      <c r="I151" s="201"/>
      <c r="J151" s="201"/>
      <c r="K151" s="201"/>
      <c r="L151" s="201"/>
      <c r="M151" s="201"/>
      <c r="N151" s="206"/>
      <c r="O151" s="206"/>
      <c r="P151" s="206"/>
      <c r="Q151" s="206"/>
      <c r="R151" s="201"/>
      <c r="S151" s="201"/>
      <c r="T151" s="201"/>
      <c r="U151" s="201"/>
      <c r="V151" s="201"/>
      <c r="W151" s="201"/>
      <c r="X151" s="201"/>
      <c r="Y151" s="201"/>
      <c r="Z151" s="202"/>
      <c r="AA151" s="202"/>
      <c r="AB151" s="202"/>
      <c r="AC151" s="202"/>
      <c r="AD151" s="202"/>
      <c r="AE151" s="202"/>
      <c r="AF151" s="202"/>
      <c r="AG151" s="202" t="s">
        <v>126</v>
      </c>
      <c r="AH151" s="202" t="n">
        <v>0</v>
      </c>
      <c r="AI151" s="202"/>
      <c r="AJ151" s="202"/>
      <c r="AK151" s="202"/>
      <c r="AL151" s="202"/>
      <c r="AM151" s="202"/>
      <c r="AN151" s="202"/>
      <c r="AO151" s="202"/>
      <c r="AP151" s="202"/>
      <c r="AQ151" s="202"/>
      <c r="AR151" s="202"/>
      <c r="AS151" s="202"/>
      <c r="AT151" s="202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202"/>
      <c r="BF151" s="202"/>
      <c r="BG151" s="202"/>
      <c r="BH151" s="202"/>
    </row>
    <row r="152" customFormat="false" ht="12.75" hidden="false" customHeight="false" outlineLevel="3" collapsed="false">
      <c r="A152" s="203"/>
      <c r="B152" s="204"/>
      <c r="C152" s="208" t="s">
        <v>269</v>
      </c>
      <c r="D152" s="209"/>
      <c r="E152" s="210" t="n">
        <v>37.85</v>
      </c>
      <c r="F152" s="201"/>
      <c r="G152" s="201"/>
      <c r="H152" s="201"/>
      <c r="I152" s="201"/>
      <c r="J152" s="201"/>
      <c r="K152" s="201"/>
      <c r="L152" s="201"/>
      <c r="M152" s="201"/>
      <c r="N152" s="206"/>
      <c r="O152" s="206"/>
      <c r="P152" s="206"/>
      <c r="Q152" s="206"/>
      <c r="R152" s="201"/>
      <c r="S152" s="201"/>
      <c r="T152" s="201"/>
      <c r="U152" s="201"/>
      <c r="V152" s="201"/>
      <c r="W152" s="201"/>
      <c r="X152" s="201"/>
      <c r="Y152" s="201"/>
      <c r="Z152" s="202"/>
      <c r="AA152" s="202"/>
      <c r="AB152" s="202"/>
      <c r="AC152" s="202"/>
      <c r="AD152" s="202"/>
      <c r="AE152" s="202"/>
      <c r="AF152" s="202"/>
      <c r="AG152" s="202" t="s">
        <v>126</v>
      </c>
      <c r="AH152" s="202" t="n">
        <v>0</v>
      </c>
      <c r="AI152" s="202"/>
      <c r="AJ152" s="202"/>
      <c r="AK152" s="202"/>
      <c r="AL152" s="202"/>
      <c r="AM152" s="202"/>
      <c r="AN152" s="202"/>
      <c r="AO152" s="202"/>
      <c r="AP152" s="202"/>
      <c r="AQ152" s="202"/>
      <c r="AR152" s="202"/>
      <c r="AS152" s="202"/>
      <c r="AT152" s="202"/>
      <c r="AU152" s="202"/>
      <c r="AV152" s="202"/>
      <c r="AW152" s="202"/>
      <c r="AX152" s="202"/>
      <c r="AY152" s="202"/>
      <c r="AZ152" s="202"/>
      <c r="BA152" s="202"/>
      <c r="BB152" s="202"/>
      <c r="BC152" s="202"/>
      <c r="BD152" s="202"/>
      <c r="BE152" s="202"/>
      <c r="BF152" s="202"/>
      <c r="BG152" s="202"/>
      <c r="BH152" s="202"/>
    </row>
    <row r="153" customFormat="false" ht="22.5" hidden="false" customHeight="false" outlineLevel="1" collapsed="false">
      <c r="A153" s="193" t="n">
        <v>35</v>
      </c>
      <c r="B153" s="194" t="s">
        <v>270</v>
      </c>
      <c r="C153" s="195" t="s">
        <v>271</v>
      </c>
      <c r="D153" s="196" t="s">
        <v>180</v>
      </c>
      <c r="E153" s="197" t="n">
        <v>24.1</v>
      </c>
      <c r="F153" s="198"/>
      <c r="G153" s="199" t="n">
        <f aca="false">ROUND(E153*F153,2)</f>
        <v>0</v>
      </c>
      <c r="H153" s="198"/>
      <c r="I153" s="199" t="n">
        <f aca="false">ROUND(E153*H153,2)</f>
        <v>0</v>
      </c>
      <c r="J153" s="198"/>
      <c r="K153" s="199" t="n">
        <f aca="false">ROUND(E153*J153,2)</f>
        <v>0</v>
      </c>
      <c r="L153" s="199" t="n">
        <v>21</v>
      </c>
      <c r="M153" s="199" t="n">
        <f aca="false">G153*(1+L153/100)</f>
        <v>0</v>
      </c>
      <c r="N153" s="197" t="n">
        <v>0.00316</v>
      </c>
      <c r="O153" s="197" t="n">
        <f aca="false">ROUND(E153*N153,2)</f>
        <v>0.08</v>
      </c>
      <c r="P153" s="197" t="n">
        <v>0</v>
      </c>
      <c r="Q153" s="197" t="n">
        <f aca="false">ROUND(E153*P153,2)</f>
        <v>0</v>
      </c>
      <c r="R153" s="199" t="s">
        <v>258</v>
      </c>
      <c r="S153" s="199" t="s">
        <v>117</v>
      </c>
      <c r="T153" s="200" t="s">
        <v>117</v>
      </c>
      <c r="U153" s="201" t="n">
        <v>0.56695</v>
      </c>
      <c r="V153" s="201" t="n">
        <f aca="false">ROUND(E153*U153,2)</f>
        <v>13.66</v>
      </c>
      <c r="W153" s="201"/>
      <c r="X153" s="201" t="s">
        <v>118</v>
      </c>
      <c r="Y153" s="201" t="s">
        <v>119</v>
      </c>
      <c r="Z153" s="202"/>
      <c r="AA153" s="202"/>
      <c r="AB153" s="202"/>
      <c r="AC153" s="202"/>
      <c r="AD153" s="202"/>
      <c r="AE153" s="202"/>
      <c r="AF153" s="202"/>
      <c r="AG153" s="202" t="s">
        <v>120</v>
      </c>
      <c r="AH153" s="202"/>
      <c r="AI153" s="202"/>
      <c r="AJ153" s="202"/>
      <c r="AK153" s="202"/>
      <c r="AL153" s="202"/>
      <c r="AM153" s="202"/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</row>
    <row r="154" customFormat="false" ht="12.75" hidden="false" customHeight="false" outlineLevel="2" collapsed="false">
      <c r="A154" s="203"/>
      <c r="B154" s="204"/>
      <c r="C154" s="208" t="s">
        <v>272</v>
      </c>
      <c r="D154" s="209"/>
      <c r="E154" s="210" t="n">
        <v>9</v>
      </c>
      <c r="F154" s="201"/>
      <c r="G154" s="201"/>
      <c r="H154" s="201"/>
      <c r="I154" s="201"/>
      <c r="J154" s="201"/>
      <c r="K154" s="201"/>
      <c r="L154" s="201"/>
      <c r="M154" s="201"/>
      <c r="N154" s="206"/>
      <c r="O154" s="206"/>
      <c r="P154" s="206"/>
      <c r="Q154" s="206"/>
      <c r="R154" s="201"/>
      <c r="S154" s="201"/>
      <c r="T154" s="201"/>
      <c r="U154" s="201"/>
      <c r="V154" s="201"/>
      <c r="W154" s="201"/>
      <c r="X154" s="201"/>
      <c r="Y154" s="201"/>
      <c r="Z154" s="202"/>
      <c r="AA154" s="202"/>
      <c r="AB154" s="202"/>
      <c r="AC154" s="202"/>
      <c r="AD154" s="202"/>
      <c r="AE154" s="202"/>
      <c r="AF154" s="202"/>
      <c r="AG154" s="202" t="s">
        <v>126</v>
      </c>
      <c r="AH154" s="202" t="n">
        <v>0</v>
      </c>
      <c r="AI154" s="202"/>
      <c r="AJ154" s="202"/>
      <c r="AK154" s="202"/>
      <c r="AL154" s="202"/>
      <c r="AM154" s="202"/>
      <c r="AN154" s="202"/>
      <c r="AO154" s="202"/>
      <c r="AP154" s="202"/>
      <c r="AQ154" s="202"/>
      <c r="AR154" s="202"/>
      <c r="AS154" s="202"/>
      <c r="AT154" s="202"/>
      <c r="AU154" s="202"/>
      <c r="AV154" s="202"/>
      <c r="AW154" s="202"/>
      <c r="AX154" s="202"/>
      <c r="AY154" s="202"/>
      <c r="AZ154" s="202"/>
      <c r="BA154" s="202"/>
      <c r="BB154" s="202"/>
      <c r="BC154" s="202"/>
      <c r="BD154" s="202"/>
      <c r="BE154" s="202"/>
      <c r="BF154" s="202"/>
      <c r="BG154" s="202"/>
      <c r="BH154" s="202"/>
    </row>
    <row r="155" customFormat="false" ht="12.75" hidden="false" customHeight="false" outlineLevel="3" collapsed="false">
      <c r="A155" s="203"/>
      <c r="B155" s="204"/>
      <c r="C155" s="208" t="s">
        <v>273</v>
      </c>
      <c r="D155" s="209"/>
      <c r="E155" s="210" t="n">
        <v>6.1</v>
      </c>
      <c r="F155" s="201"/>
      <c r="G155" s="201"/>
      <c r="H155" s="201"/>
      <c r="I155" s="201"/>
      <c r="J155" s="201"/>
      <c r="K155" s="201"/>
      <c r="L155" s="201"/>
      <c r="M155" s="201"/>
      <c r="N155" s="206"/>
      <c r="O155" s="206"/>
      <c r="P155" s="206"/>
      <c r="Q155" s="206"/>
      <c r="R155" s="201"/>
      <c r="S155" s="201"/>
      <c r="T155" s="201"/>
      <c r="U155" s="201"/>
      <c r="V155" s="201"/>
      <c r="W155" s="201"/>
      <c r="X155" s="201"/>
      <c r="Y155" s="201"/>
      <c r="Z155" s="202"/>
      <c r="AA155" s="202"/>
      <c r="AB155" s="202"/>
      <c r="AC155" s="202"/>
      <c r="AD155" s="202"/>
      <c r="AE155" s="202"/>
      <c r="AF155" s="202"/>
      <c r="AG155" s="202" t="s">
        <v>126</v>
      </c>
      <c r="AH155" s="202" t="n">
        <v>0</v>
      </c>
      <c r="AI155" s="202"/>
      <c r="AJ155" s="202"/>
      <c r="AK155" s="202"/>
      <c r="AL155" s="202"/>
      <c r="AM155" s="202"/>
      <c r="AN155" s="202"/>
      <c r="AO155" s="202"/>
      <c r="AP155" s="202"/>
      <c r="AQ155" s="202"/>
      <c r="AR155" s="202"/>
      <c r="AS155" s="202"/>
      <c r="AT155" s="202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202"/>
      <c r="BF155" s="202"/>
      <c r="BG155" s="202"/>
      <c r="BH155" s="202"/>
    </row>
    <row r="156" customFormat="false" ht="12.75" hidden="false" customHeight="false" outlineLevel="3" collapsed="false">
      <c r="A156" s="203"/>
      <c r="B156" s="204"/>
      <c r="C156" s="208" t="s">
        <v>274</v>
      </c>
      <c r="D156" s="209"/>
      <c r="E156" s="210" t="n">
        <v>9</v>
      </c>
      <c r="F156" s="201"/>
      <c r="G156" s="201"/>
      <c r="H156" s="201"/>
      <c r="I156" s="201"/>
      <c r="J156" s="201"/>
      <c r="K156" s="201"/>
      <c r="L156" s="201"/>
      <c r="M156" s="201"/>
      <c r="N156" s="206"/>
      <c r="O156" s="206"/>
      <c r="P156" s="206"/>
      <c r="Q156" s="206"/>
      <c r="R156" s="201"/>
      <c r="S156" s="201"/>
      <c r="T156" s="201"/>
      <c r="U156" s="201"/>
      <c r="V156" s="201"/>
      <c r="W156" s="201"/>
      <c r="X156" s="201"/>
      <c r="Y156" s="201"/>
      <c r="Z156" s="202"/>
      <c r="AA156" s="202"/>
      <c r="AB156" s="202"/>
      <c r="AC156" s="202"/>
      <c r="AD156" s="202"/>
      <c r="AE156" s="202"/>
      <c r="AF156" s="202"/>
      <c r="AG156" s="202" t="s">
        <v>126</v>
      </c>
      <c r="AH156" s="202" t="n">
        <v>0</v>
      </c>
      <c r="AI156" s="202"/>
      <c r="AJ156" s="202"/>
      <c r="AK156" s="202"/>
      <c r="AL156" s="202"/>
      <c r="AM156" s="202"/>
      <c r="AN156" s="202"/>
      <c r="AO156" s="202"/>
      <c r="AP156" s="202"/>
      <c r="AQ156" s="202"/>
      <c r="AR156" s="202"/>
      <c r="AS156" s="202"/>
      <c r="AT156" s="202"/>
      <c r="AU156" s="202"/>
      <c r="AV156" s="202"/>
      <c r="AW156" s="202"/>
      <c r="AX156" s="202"/>
      <c r="AY156" s="202"/>
      <c r="AZ156" s="202"/>
      <c r="BA156" s="202"/>
      <c r="BB156" s="202"/>
      <c r="BC156" s="202"/>
      <c r="BD156" s="202"/>
      <c r="BE156" s="202"/>
      <c r="BF156" s="202"/>
      <c r="BG156" s="202"/>
      <c r="BH156" s="202"/>
    </row>
    <row r="157" customFormat="false" ht="22.5" hidden="false" customHeight="false" outlineLevel="1" collapsed="false">
      <c r="A157" s="193" t="n">
        <v>36</v>
      </c>
      <c r="B157" s="194" t="s">
        <v>275</v>
      </c>
      <c r="C157" s="195" t="s">
        <v>276</v>
      </c>
      <c r="D157" s="196" t="s">
        <v>180</v>
      </c>
      <c r="E157" s="197" t="n">
        <v>74.5</v>
      </c>
      <c r="F157" s="198"/>
      <c r="G157" s="199" t="n">
        <f aca="false">ROUND(E157*F157,2)</f>
        <v>0</v>
      </c>
      <c r="H157" s="198"/>
      <c r="I157" s="199" t="n">
        <f aca="false">ROUND(E157*H157,2)</f>
        <v>0</v>
      </c>
      <c r="J157" s="198"/>
      <c r="K157" s="199" t="n">
        <f aca="false">ROUND(E157*J157,2)</f>
        <v>0</v>
      </c>
      <c r="L157" s="199" t="n">
        <v>21</v>
      </c>
      <c r="M157" s="199" t="n">
        <f aca="false">G157*(1+L157/100)</f>
        <v>0</v>
      </c>
      <c r="N157" s="197" t="n">
        <v>0.00647</v>
      </c>
      <c r="O157" s="197" t="n">
        <f aca="false">ROUND(E157*N157,2)</f>
        <v>0.48</v>
      </c>
      <c r="P157" s="197" t="n">
        <v>0</v>
      </c>
      <c r="Q157" s="197" t="n">
        <f aca="false">ROUND(E157*P157,2)</f>
        <v>0</v>
      </c>
      <c r="R157" s="199" t="s">
        <v>258</v>
      </c>
      <c r="S157" s="199" t="s">
        <v>117</v>
      </c>
      <c r="T157" s="200" t="s">
        <v>117</v>
      </c>
      <c r="U157" s="201" t="n">
        <v>0.73025</v>
      </c>
      <c r="V157" s="201" t="n">
        <f aca="false">ROUND(E157*U157,2)</f>
        <v>54.4</v>
      </c>
      <c r="W157" s="201"/>
      <c r="X157" s="201" t="s">
        <v>118</v>
      </c>
      <c r="Y157" s="201" t="s">
        <v>119</v>
      </c>
      <c r="Z157" s="202"/>
      <c r="AA157" s="202"/>
      <c r="AB157" s="202"/>
      <c r="AC157" s="202"/>
      <c r="AD157" s="202"/>
      <c r="AE157" s="202"/>
      <c r="AF157" s="202"/>
      <c r="AG157" s="202" t="s">
        <v>120</v>
      </c>
      <c r="AH157" s="202"/>
      <c r="AI157" s="202"/>
      <c r="AJ157" s="202"/>
      <c r="AK157" s="202"/>
      <c r="AL157" s="202"/>
      <c r="AM157" s="202"/>
      <c r="AN157" s="202"/>
      <c r="AO157" s="202"/>
      <c r="AP157" s="202"/>
      <c r="AQ157" s="202"/>
      <c r="AR157" s="202"/>
      <c r="AS157" s="202"/>
      <c r="AT157" s="202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202"/>
      <c r="BF157" s="202"/>
      <c r="BG157" s="202"/>
      <c r="BH157" s="202"/>
    </row>
    <row r="158" customFormat="false" ht="12.75" hidden="false" customHeight="true" outlineLevel="2" collapsed="false">
      <c r="A158" s="203"/>
      <c r="B158" s="204"/>
      <c r="C158" s="205" t="s">
        <v>277</v>
      </c>
      <c r="D158" s="205"/>
      <c r="E158" s="205"/>
      <c r="F158" s="205"/>
      <c r="G158" s="205"/>
      <c r="H158" s="201"/>
      <c r="I158" s="201"/>
      <c r="J158" s="201"/>
      <c r="K158" s="201"/>
      <c r="L158" s="201"/>
      <c r="M158" s="201"/>
      <c r="N158" s="206"/>
      <c r="O158" s="206"/>
      <c r="P158" s="206"/>
      <c r="Q158" s="206"/>
      <c r="R158" s="201"/>
      <c r="S158" s="201"/>
      <c r="T158" s="201"/>
      <c r="U158" s="201"/>
      <c r="V158" s="201"/>
      <c r="W158" s="201"/>
      <c r="X158" s="201"/>
      <c r="Y158" s="201"/>
      <c r="Z158" s="202"/>
      <c r="AA158" s="202"/>
      <c r="AB158" s="202"/>
      <c r="AC158" s="202"/>
      <c r="AD158" s="202"/>
      <c r="AE158" s="202"/>
      <c r="AF158" s="202"/>
      <c r="AG158" s="202" t="s">
        <v>122</v>
      </c>
      <c r="AH158" s="202"/>
      <c r="AI158" s="202"/>
      <c r="AJ158" s="202"/>
      <c r="AK158" s="202"/>
      <c r="AL158" s="202"/>
      <c r="AM158" s="202"/>
      <c r="AN158" s="202"/>
      <c r="AO158" s="202"/>
      <c r="AP158" s="202"/>
      <c r="AQ158" s="202"/>
      <c r="AR158" s="202"/>
      <c r="AS158" s="202"/>
      <c r="AT158" s="202"/>
      <c r="AU158" s="202"/>
      <c r="AV158" s="202"/>
      <c r="AW158" s="202"/>
      <c r="AX158" s="202"/>
      <c r="AY158" s="202"/>
      <c r="AZ158" s="202"/>
      <c r="BA158" s="202"/>
      <c r="BB158" s="202"/>
      <c r="BC158" s="202"/>
      <c r="BD158" s="202"/>
      <c r="BE158" s="202"/>
      <c r="BF158" s="202"/>
      <c r="BG158" s="202"/>
      <c r="BH158" s="202"/>
    </row>
    <row r="159" customFormat="false" ht="12.75" hidden="false" customHeight="false" outlineLevel="2" collapsed="false">
      <c r="A159" s="203"/>
      <c r="B159" s="204"/>
      <c r="C159" s="208" t="s">
        <v>278</v>
      </c>
      <c r="D159" s="209"/>
      <c r="E159" s="210" t="n">
        <v>36.65</v>
      </c>
      <c r="F159" s="201"/>
      <c r="G159" s="201"/>
      <c r="H159" s="201"/>
      <c r="I159" s="201"/>
      <c r="J159" s="201"/>
      <c r="K159" s="201"/>
      <c r="L159" s="201"/>
      <c r="M159" s="201"/>
      <c r="N159" s="206"/>
      <c r="O159" s="206"/>
      <c r="P159" s="206"/>
      <c r="Q159" s="206"/>
      <c r="R159" s="201"/>
      <c r="S159" s="201"/>
      <c r="T159" s="201"/>
      <c r="U159" s="201"/>
      <c r="V159" s="201"/>
      <c r="W159" s="201"/>
      <c r="X159" s="201"/>
      <c r="Y159" s="201"/>
      <c r="Z159" s="202"/>
      <c r="AA159" s="202"/>
      <c r="AB159" s="202"/>
      <c r="AC159" s="202"/>
      <c r="AD159" s="202"/>
      <c r="AE159" s="202"/>
      <c r="AF159" s="202"/>
      <c r="AG159" s="202" t="s">
        <v>126</v>
      </c>
      <c r="AH159" s="202" t="n">
        <v>0</v>
      </c>
      <c r="AI159" s="202"/>
      <c r="AJ159" s="202"/>
      <c r="AK159" s="202"/>
      <c r="AL159" s="202"/>
      <c r="AM159" s="202"/>
      <c r="AN159" s="202"/>
      <c r="AO159" s="202"/>
      <c r="AP159" s="202"/>
      <c r="AQ159" s="202"/>
      <c r="AR159" s="202"/>
      <c r="AS159" s="202"/>
      <c r="AT159" s="202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202"/>
      <c r="BF159" s="202"/>
      <c r="BG159" s="202"/>
      <c r="BH159" s="202"/>
    </row>
    <row r="160" customFormat="false" ht="12.75" hidden="false" customHeight="false" outlineLevel="3" collapsed="false">
      <c r="A160" s="203"/>
      <c r="B160" s="204"/>
      <c r="C160" s="208" t="s">
        <v>269</v>
      </c>
      <c r="D160" s="209"/>
      <c r="E160" s="210" t="n">
        <v>37.85</v>
      </c>
      <c r="F160" s="201"/>
      <c r="G160" s="201"/>
      <c r="H160" s="201"/>
      <c r="I160" s="201"/>
      <c r="J160" s="201"/>
      <c r="K160" s="201"/>
      <c r="L160" s="201"/>
      <c r="M160" s="201"/>
      <c r="N160" s="206"/>
      <c r="O160" s="206"/>
      <c r="P160" s="206"/>
      <c r="Q160" s="206"/>
      <c r="R160" s="201"/>
      <c r="S160" s="201"/>
      <c r="T160" s="201"/>
      <c r="U160" s="201"/>
      <c r="V160" s="201"/>
      <c r="W160" s="201"/>
      <c r="X160" s="201"/>
      <c r="Y160" s="201"/>
      <c r="Z160" s="202"/>
      <c r="AA160" s="202"/>
      <c r="AB160" s="202"/>
      <c r="AC160" s="202"/>
      <c r="AD160" s="202"/>
      <c r="AE160" s="202"/>
      <c r="AF160" s="202"/>
      <c r="AG160" s="202" t="s">
        <v>126</v>
      </c>
      <c r="AH160" s="202" t="n">
        <v>0</v>
      </c>
      <c r="AI160" s="202"/>
      <c r="AJ160" s="202"/>
      <c r="AK160" s="202"/>
      <c r="AL160" s="202"/>
      <c r="AM160" s="202"/>
      <c r="AN160" s="202"/>
      <c r="AO160" s="202"/>
      <c r="AP160" s="202"/>
      <c r="AQ160" s="202"/>
      <c r="AR160" s="202"/>
      <c r="AS160" s="202"/>
      <c r="AT160" s="202"/>
      <c r="AU160" s="202"/>
      <c r="AV160" s="202"/>
      <c r="AW160" s="202"/>
      <c r="AX160" s="202"/>
      <c r="AY160" s="202"/>
      <c r="AZ160" s="202"/>
      <c r="BA160" s="202"/>
      <c r="BB160" s="202"/>
      <c r="BC160" s="202"/>
      <c r="BD160" s="202"/>
      <c r="BE160" s="202"/>
      <c r="BF160" s="202"/>
      <c r="BG160" s="202"/>
      <c r="BH160" s="202"/>
    </row>
    <row r="161" customFormat="false" ht="12.75" hidden="false" customHeight="false" outlineLevel="1" collapsed="false">
      <c r="A161" s="193" t="n">
        <v>37</v>
      </c>
      <c r="B161" s="194" t="s">
        <v>279</v>
      </c>
      <c r="C161" s="195" t="s">
        <v>280</v>
      </c>
      <c r="D161" s="196" t="s">
        <v>180</v>
      </c>
      <c r="E161" s="197" t="n">
        <v>75.1</v>
      </c>
      <c r="F161" s="198"/>
      <c r="G161" s="199" t="n">
        <f aca="false">ROUND(E161*F161,2)</f>
        <v>0</v>
      </c>
      <c r="H161" s="198"/>
      <c r="I161" s="199" t="n">
        <f aca="false">ROUND(E161*H161,2)</f>
        <v>0</v>
      </c>
      <c r="J161" s="198"/>
      <c r="K161" s="199" t="n">
        <f aca="false">ROUND(E161*J161,2)</f>
        <v>0</v>
      </c>
      <c r="L161" s="199" t="n">
        <v>21</v>
      </c>
      <c r="M161" s="199" t="n">
        <f aca="false">G161*(1+L161/100)</f>
        <v>0</v>
      </c>
      <c r="N161" s="197" t="n">
        <v>0</v>
      </c>
      <c r="O161" s="197" t="n">
        <f aca="false">ROUND(E161*N161,2)</f>
        <v>0</v>
      </c>
      <c r="P161" s="197" t="n">
        <v>0.0032</v>
      </c>
      <c r="Q161" s="197" t="n">
        <f aca="false">ROUND(E161*P161,2)</f>
        <v>0.24</v>
      </c>
      <c r="R161" s="199" t="s">
        <v>258</v>
      </c>
      <c r="S161" s="199" t="s">
        <v>117</v>
      </c>
      <c r="T161" s="200" t="s">
        <v>117</v>
      </c>
      <c r="U161" s="201" t="n">
        <v>0.0805</v>
      </c>
      <c r="V161" s="201" t="n">
        <f aca="false">ROUND(E161*U161,2)</f>
        <v>6.05</v>
      </c>
      <c r="W161" s="201"/>
      <c r="X161" s="201" t="s">
        <v>118</v>
      </c>
      <c r="Y161" s="201" t="s">
        <v>119</v>
      </c>
      <c r="Z161" s="202"/>
      <c r="AA161" s="202"/>
      <c r="AB161" s="202"/>
      <c r="AC161" s="202"/>
      <c r="AD161" s="202"/>
      <c r="AE161" s="202"/>
      <c r="AF161" s="202"/>
      <c r="AG161" s="202" t="s">
        <v>120</v>
      </c>
      <c r="AH161" s="202"/>
      <c r="AI161" s="202"/>
      <c r="AJ161" s="202"/>
      <c r="AK161" s="202"/>
      <c r="AL161" s="202"/>
      <c r="AM161" s="202"/>
      <c r="AN161" s="202"/>
      <c r="AO161" s="202"/>
      <c r="AP161" s="202"/>
      <c r="AQ161" s="202"/>
      <c r="AR161" s="202"/>
      <c r="AS161" s="202"/>
      <c r="AT161" s="202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202"/>
      <c r="BF161" s="202"/>
      <c r="BG161" s="202"/>
      <c r="BH161" s="202"/>
    </row>
    <row r="162" customFormat="false" ht="12.75" hidden="false" customHeight="false" outlineLevel="2" collapsed="false">
      <c r="A162" s="203"/>
      <c r="B162" s="204"/>
      <c r="C162" s="208" t="s">
        <v>281</v>
      </c>
      <c r="D162" s="209"/>
      <c r="E162" s="210" t="n">
        <v>49.1</v>
      </c>
      <c r="F162" s="201"/>
      <c r="G162" s="201"/>
      <c r="H162" s="201"/>
      <c r="I162" s="201"/>
      <c r="J162" s="201"/>
      <c r="K162" s="201"/>
      <c r="L162" s="201"/>
      <c r="M162" s="201"/>
      <c r="N162" s="206"/>
      <c r="O162" s="206"/>
      <c r="P162" s="206"/>
      <c r="Q162" s="206"/>
      <c r="R162" s="201"/>
      <c r="S162" s="201"/>
      <c r="T162" s="201"/>
      <c r="U162" s="201"/>
      <c r="V162" s="201"/>
      <c r="W162" s="201"/>
      <c r="X162" s="201"/>
      <c r="Y162" s="201"/>
      <c r="Z162" s="202"/>
      <c r="AA162" s="202"/>
      <c r="AB162" s="202"/>
      <c r="AC162" s="202"/>
      <c r="AD162" s="202"/>
      <c r="AE162" s="202"/>
      <c r="AF162" s="202"/>
      <c r="AG162" s="202" t="s">
        <v>126</v>
      </c>
      <c r="AH162" s="202" t="n">
        <v>0</v>
      </c>
      <c r="AI162" s="202"/>
      <c r="AJ162" s="202"/>
      <c r="AK162" s="202"/>
      <c r="AL162" s="202"/>
      <c r="AM162" s="202"/>
      <c r="AN162" s="202"/>
      <c r="AO162" s="202"/>
      <c r="AP162" s="202"/>
      <c r="AQ162" s="202"/>
      <c r="AR162" s="202"/>
      <c r="AS162" s="202"/>
      <c r="AT162" s="202"/>
      <c r="AU162" s="202"/>
      <c r="AV162" s="202"/>
      <c r="AW162" s="202"/>
      <c r="AX162" s="202"/>
      <c r="AY162" s="202"/>
      <c r="AZ162" s="202"/>
      <c r="BA162" s="202"/>
      <c r="BB162" s="202"/>
      <c r="BC162" s="202"/>
      <c r="BD162" s="202"/>
      <c r="BE162" s="202"/>
      <c r="BF162" s="202"/>
      <c r="BG162" s="202"/>
      <c r="BH162" s="202"/>
    </row>
    <row r="163" customFormat="false" ht="12.75" hidden="false" customHeight="false" outlineLevel="3" collapsed="false">
      <c r="A163" s="203"/>
      <c r="B163" s="204"/>
      <c r="C163" s="208" t="s">
        <v>282</v>
      </c>
      <c r="D163" s="209"/>
      <c r="E163" s="210" t="n">
        <v>26</v>
      </c>
      <c r="F163" s="201"/>
      <c r="G163" s="201"/>
      <c r="H163" s="201"/>
      <c r="I163" s="201"/>
      <c r="J163" s="201"/>
      <c r="K163" s="201"/>
      <c r="L163" s="201"/>
      <c r="M163" s="201"/>
      <c r="N163" s="206"/>
      <c r="O163" s="206"/>
      <c r="P163" s="206"/>
      <c r="Q163" s="206"/>
      <c r="R163" s="201"/>
      <c r="S163" s="201"/>
      <c r="T163" s="201"/>
      <c r="U163" s="201"/>
      <c r="V163" s="201"/>
      <c r="W163" s="201"/>
      <c r="X163" s="201"/>
      <c r="Y163" s="201"/>
      <c r="Z163" s="202"/>
      <c r="AA163" s="202"/>
      <c r="AB163" s="202"/>
      <c r="AC163" s="202"/>
      <c r="AD163" s="202"/>
      <c r="AE163" s="202"/>
      <c r="AF163" s="202"/>
      <c r="AG163" s="202" t="s">
        <v>126</v>
      </c>
      <c r="AH163" s="202" t="n">
        <v>0</v>
      </c>
      <c r="AI163" s="202"/>
      <c r="AJ163" s="202"/>
      <c r="AK163" s="202"/>
      <c r="AL163" s="202"/>
      <c r="AM163" s="202"/>
      <c r="AN163" s="202"/>
      <c r="AO163" s="202"/>
      <c r="AP163" s="202"/>
      <c r="AQ163" s="202"/>
      <c r="AR163" s="202"/>
      <c r="AS163" s="202"/>
      <c r="AT163" s="202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202"/>
      <c r="BF163" s="202"/>
      <c r="BG163" s="202"/>
      <c r="BH163" s="202"/>
    </row>
    <row r="164" customFormat="false" ht="33.75" hidden="false" customHeight="false" outlineLevel="1" collapsed="false">
      <c r="A164" s="211" t="n">
        <v>38</v>
      </c>
      <c r="B164" s="212" t="s">
        <v>283</v>
      </c>
      <c r="C164" s="213" t="s">
        <v>284</v>
      </c>
      <c r="D164" s="214" t="s">
        <v>171</v>
      </c>
      <c r="E164" s="215" t="n">
        <v>1</v>
      </c>
      <c r="F164" s="216"/>
      <c r="G164" s="217" t="n">
        <f aca="false">ROUND(E164*F164,2)</f>
        <v>0</v>
      </c>
      <c r="H164" s="216"/>
      <c r="I164" s="217" t="n">
        <f aca="false">ROUND(E164*H164,2)</f>
        <v>0</v>
      </c>
      <c r="J164" s="216"/>
      <c r="K164" s="217" t="n">
        <f aca="false">ROUND(E164*J164,2)</f>
        <v>0</v>
      </c>
      <c r="L164" s="217" t="n">
        <v>21</v>
      </c>
      <c r="M164" s="217" t="n">
        <f aca="false">G164*(1+L164/100)</f>
        <v>0</v>
      </c>
      <c r="N164" s="215" t="n">
        <v>0</v>
      </c>
      <c r="O164" s="215" t="n">
        <f aca="false">ROUND(E164*N164,2)</f>
        <v>0</v>
      </c>
      <c r="P164" s="215" t="n">
        <v>0.00064</v>
      </c>
      <c r="Q164" s="215" t="n">
        <f aca="false">ROUND(E164*P164,2)</f>
        <v>0</v>
      </c>
      <c r="R164" s="217" t="s">
        <v>258</v>
      </c>
      <c r="S164" s="217" t="s">
        <v>117</v>
      </c>
      <c r="T164" s="218" t="s">
        <v>117</v>
      </c>
      <c r="U164" s="201" t="n">
        <v>0.069</v>
      </c>
      <c r="V164" s="201" t="n">
        <f aca="false">ROUND(E164*U164,2)</f>
        <v>0.07</v>
      </c>
      <c r="W164" s="201"/>
      <c r="X164" s="201" t="s">
        <v>118</v>
      </c>
      <c r="Y164" s="201" t="s">
        <v>119</v>
      </c>
      <c r="Z164" s="202"/>
      <c r="AA164" s="202"/>
      <c r="AB164" s="202"/>
      <c r="AC164" s="202"/>
      <c r="AD164" s="202"/>
      <c r="AE164" s="202"/>
      <c r="AF164" s="202"/>
      <c r="AG164" s="202" t="s">
        <v>120</v>
      </c>
      <c r="AH164" s="202"/>
      <c r="AI164" s="202"/>
      <c r="AJ164" s="202"/>
      <c r="AK164" s="202"/>
      <c r="AL164" s="202"/>
      <c r="AM164" s="202"/>
      <c r="AN164" s="202"/>
      <c r="AO164" s="202"/>
      <c r="AP164" s="202"/>
      <c r="AQ164" s="202"/>
      <c r="AR164" s="202"/>
      <c r="AS164" s="202"/>
      <c r="AT164" s="202"/>
      <c r="AU164" s="202"/>
      <c r="AV164" s="202"/>
      <c r="AW164" s="202"/>
      <c r="AX164" s="202"/>
      <c r="AY164" s="202"/>
      <c r="AZ164" s="202"/>
      <c r="BA164" s="202"/>
      <c r="BB164" s="202"/>
      <c r="BC164" s="202"/>
      <c r="BD164" s="202"/>
      <c r="BE164" s="202"/>
      <c r="BF164" s="202"/>
      <c r="BG164" s="202"/>
      <c r="BH164" s="202"/>
    </row>
    <row r="165" customFormat="false" ht="12.75" hidden="false" customHeight="false" outlineLevel="1" collapsed="false">
      <c r="A165" s="193" t="n">
        <v>39</v>
      </c>
      <c r="B165" s="194" t="s">
        <v>285</v>
      </c>
      <c r="C165" s="195" t="s">
        <v>286</v>
      </c>
      <c r="D165" s="196" t="s">
        <v>180</v>
      </c>
      <c r="E165" s="197" t="n">
        <v>75.1</v>
      </c>
      <c r="F165" s="198"/>
      <c r="G165" s="199" t="n">
        <f aca="false">ROUND(E165*F165,2)</f>
        <v>0</v>
      </c>
      <c r="H165" s="198"/>
      <c r="I165" s="199" t="n">
        <f aca="false">ROUND(E165*H165,2)</f>
        <v>0</v>
      </c>
      <c r="J165" s="198"/>
      <c r="K165" s="199" t="n">
        <f aca="false">ROUND(E165*J165,2)</f>
        <v>0</v>
      </c>
      <c r="L165" s="199" t="n">
        <v>21</v>
      </c>
      <c r="M165" s="199" t="n">
        <f aca="false">G165*(1+L165/100)</f>
        <v>0</v>
      </c>
      <c r="N165" s="197" t="n">
        <v>0</v>
      </c>
      <c r="O165" s="197" t="n">
        <f aca="false">ROUND(E165*N165,2)</f>
        <v>0</v>
      </c>
      <c r="P165" s="197" t="n">
        <v>0.00445</v>
      </c>
      <c r="Q165" s="197" t="n">
        <f aca="false">ROUND(E165*P165,2)</f>
        <v>0.33</v>
      </c>
      <c r="R165" s="199" t="s">
        <v>258</v>
      </c>
      <c r="S165" s="199" t="s">
        <v>117</v>
      </c>
      <c r="T165" s="200" t="s">
        <v>117</v>
      </c>
      <c r="U165" s="201" t="n">
        <v>0.0805</v>
      </c>
      <c r="V165" s="201" t="n">
        <f aca="false">ROUND(E165*U165,2)</f>
        <v>6.05</v>
      </c>
      <c r="W165" s="201"/>
      <c r="X165" s="201" t="s">
        <v>118</v>
      </c>
      <c r="Y165" s="201" t="s">
        <v>119</v>
      </c>
      <c r="Z165" s="202"/>
      <c r="AA165" s="202"/>
      <c r="AB165" s="202"/>
      <c r="AC165" s="202"/>
      <c r="AD165" s="202"/>
      <c r="AE165" s="202"/>
      <c r="AF165" s="202"/>
      <c r="AG165" s="202" t="s">
        <v>120</v>
      </c>
      <c r="AH165" s="202"/>
      <c r="AI165" s="202"/>
      <c r="AJ165" s="202"/>
      <c r="AK165" s="202"/>
      <c r="AL165" s="202"/>
      <c r="AM165" s="202"/>
      <c r="AN165" s="202"/>
      <c r="AO165" s="202"/>
      <c r="AP165" s="202"/>
      <c r="AQ165" s="202"/>
      <c r="AR165" s="202"/>
      <c r="AS165" s="202"/>
      <c r="AT165" s="202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202"/>
      <c r="BF165" s="202"/>
      <c r="BG165" s="202"/>
      <c r="BH165" s="202"/>
    </row>
    <row r="166" customFormat="false" ht="12.75" hidden="false" customHeight="false" outlineLevel="2" collapsed="false">
      <c r="A166" s="203"/>
      <c r="B166" s="204"/>
      <c r="C166" s="208" t="s">
        <v>287</v>
      </c>
      <c r="D166" s="209"/>
      <c r="E166" s="210" t="n">
        <v>49.1</v>
      </c>
      <c r="F166" s="201"/>
      <c r="G166" s="201"/>
      <c r="H166" s="201"/>
      <c r="I166" s="201"/>
      <c r="J166" s="201"/>
      <c r="K166" s="201"/>
      <c r="L166" s="201"/>
      <c r="M166" s="201"/>
      <c r="N166" s="206"/>
      <c r="O166" s="206"/>
      <c r="P166" s="206"/>
      <c r="Q166" s="206"/>
      <c r="R166" s="201"/>
      <c r="S166" s="201"/>
      <c r="T166" s="201"/>
      <c r="U166" s="201"/>
      <c r="V166" s="201"/>
      <c r="W166" s="201"/>
      <c r="X166" s="201"/>
      <c r="Y166" s="201"/>
      <c r="Z166" s="202"/>
      <c r="AA166" s="202"/>
      <c r="AB166" s="202"/>
      <c r="AC166" s="202"/>
      <c r="AD166" s="202"/>
      <c r="AE166" s="202"/>
      <c r="AF166" s="202"/>
      <c r="AG166" s="202" t="s">
        <v>126</v>
      </c>
      <c r="AH166" s="202" t="n">
        <v>0</v>
      </c>
      <c r="AI166" s="202"/>
      <c r="AJ166" s="202"/>
      <c r="AK166" s="202"/>
      <c r="AL166" s="202"/>
      <c r="AM166" s="202"/>
      <c r="AN166" s="202"/>
      <c r="AO166" s="202"/>
      <c r="AP166" s="202"/>
      <c r="AQ166" s="202"/>
      <c r="AR166" s="202"/>
      <c r="AS166" s="202"/>
      <c r="AT166" s="202"/>
      <c r="AU166" s="202"/>
      <c r="AV166" s="202"/>
      <c r="AW166" s="202"/>
      <c r="AX166" s="202"/>
      <c r="AY166" s="202"/>
      <c r="AZ166" s="202"/>
      <c r="BA166" s="202"/>
      <c r="BB166" s="202"/>
      <c r="BC166" s="202"/>
      <c r="BD166" s="202"/>
      <c r="BE166" s="202"/>
      <c r="BF166" s="202"/>
      <c r="BG166" s="202"/>
      <c r="BH166" s="202"/>
    </row>
    <row r="167" customFormat="false" ht="12.75" hidden="false" customHeight="false" outlineLevel="3" collapsed="false">
      <c r="A167" s="203"/>
      <c r="B167" s="204"/>
      <c r="C167" s="208" t="s">
        <v>288</v>
      </c>
      <c r="D167" s="209"/>
      <c r="E167" s="210" t="n">
        <v>26</v>
      </c>
      <c r="F167" s="201"/>
      <c r="G167" s="201"/>
      <c r="H167" s="201"/>
      <c r="I167" s="201"/>
      <c r="J167" s="201"/>
      <c r="K167" s="201"/>
      <c r="L167" s="201"/>
      <c r="M167" s="201"/>
      <c r="N167" s="206"/>
      <c r="O167" s="206"/>
      <c r="P167" s="206"/>
      <c r="Q167" s="206"/>
      <c r="R167" s="201"/>
      <c r="S167" s="201"/>
      <c r="T167" s="201"/>
      <c r="U167" s="201"/>
      <c r="V167" s="201"/>
      <c r="W167" s="201"/>
      <c r="X167" s="201"/>
      <c r="Y167" s="201"/>
      <c r="Z167" s="202"/>
      <c r="AA167" s="202"/>
      <c r="AB167" s="202"/>
      <c r="AC167" s="202"/>
      <c r="AD167" s="202"/>
      <c r="AE167" s="202"/>
      <c r="AF167" s="202"/>
      <c r="AG167" s="202" t="s">
        <v>126</v>
      </c>
      <c r="AH167" s="202" t="n">
        <v>0</v>
      </c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</row>
    <row r="168" customFormat="false" ht="12.75" hidden="false" customHeight="false" outlineLevel="1" collapsed="false">
      <c r="A168" s="193" t="n">
        <v>40</v>
      </c>
      <c r="B168" s="194" t="s">
        <v>289</v>
      </c>
      <c r="C168" s="195" t="s">
        <v>290</v>
      </c>
      <c r="D168" s="196" t="s">
        <v>180</v>
      </c>
      <c r="E168" s="197" t="n">
        <v>4</v>
      </c>
      <c r="F168" s="198"/>
      <c r="G168" s="199" t="n">
        <f aca="false">ROUND(E168*F168,2)</f>
        <v>0</v>
      </c>
      <c r="H168" s="198"/>
      <c r="I168" s="199" t="n">
        <f aca="false">ROUND(E168*H168,2)</f>
        <v>0</v>
      </c>
      <c r="J168" s="198"/>
      <c r="K168" s="199" t="n">
        <f aca="false">ROUND(E168*J168,2)</f>
        <v>0</v>
      </c>
      <c r="L168" s="199" t="n">
        <v>21</v>
      </c>
      <c r="M168" s="199" t="n">
        <f aca="false">G168*(1+L168/100)</f>
        <v>0</v>
      </c>
      <c r="N168" s="197" t="n">
        <v>0</v>
      </c>
      <c r="O168" s="197" t="n">
        <f aca="false">ROUND(E168*N168,2)</f>
        <v>0</v>
      </c>
      <c r="P168" s="197" t="n">
        <v>0.00192</v>
      </c>
      <c r="Q168" s="197" t="n">
        <f aca="false">ROUND(E168*P168,2)</f>
        <v>0.01</v>
      </c>
      <c r="R168" s="199" t="s">
        <v>258</v>
      </c>
      <c r="S168" s="199" t="s">
        <v>117</v>
      </c>
      <c r="T168" s="200" t="s">
        <v>117</v>
      </c>
      <c r="U168" s="201" t="n">
        <v>0.0575</v>
      </c>
      <c r="V168" s="201" t="n">
        <f aca="false">ROUND(E168*U168,2)</f>
        <v>0.23</v>
      </c>
      <c r="W168" s="201"/>
      <c r="X168" s="201" t="s">
        <v>118</v>
      </c>
      <c r="Y168" s="201" t="s">
        <v>119</v>
      </c>
      <c r="Z168" s="202"/>
      <c r="AA168" s="202"/>
      <c r="AB168" s="202"/>
      <c r="AC168" s="202"/>
      <c r="AD168" s="202"/>
      <c r="AE168" s="202"/>
      <c r="AF168" s="202"/>
      <c r="AG168" s="202" t="s">
        <v>120</v>
      </c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</row>
    <row r="169" customFormat="false" ht="12.75" hidden="false" customHeight="false" outlineLevel="2" collapsed="false">
      <c r="A169" s="203"/>
      <c r="B169" s="204"/>
      <c r="C169" s="208" t="s">
        <v>291</v>
      </c>
      <c r="D169" s="209"/>
      <c r="E169" s="210" t="n">
        <v>4</v>
      </c>
      <c r="F169" s="201"/>
      <c r="G169" s="201"/>
      <c r="H169" s="201"/>
      <c r="I169" s="201"/>
      <c r="J169" s="201"/>
      <c r="K169" s="201"/>
      <c r="L169" s="201"/>
      <c r="M169" s="201"/>
      <c r="N169" s="206"/>
      <c r="O169" s="206"/>
      <c r="P169" s="206"/>
      <c r="Q169" s="206"/>
      <c r="R169" s="201"/>
      <c r="S169" s="201"/>
      <c r="T169" s="201"/>
      <c r="U169" s="201"/>
      <c r="V169" s="201"/>
      <c r="W169" s="201"/>
      <c r="X169" s="201"/>
      <c r="Y169" s="201"/>
      <c r="Z169" s="202"/>
      <c r="AA169" s="202"/>
      <c r="AB169" s="202"/>
      <c r="AC169" s="202"/>
      <c r="AD169" s="202"/>
      <c r="AE169" s="202"/>
      <c r="AF169" s="202"/>
      <c r="AG169" s="202" t="s">
        <v>126</v>
      </c>
      <c r="AH169" s="202" t="n">
        <v>0</v>
      </c>
      <c r="AI169" s="202"/>
      <c r="AJ169" s="202"/>
      <c r="AK169" s="202"/>
      <c r="AL169" s="202"/>
      <c r="AM169" s="202"/>
      <c r="AN169" s="202"/>
      <c r="AO169" s="202"/>
      <c r="AP169" s="202"/>
      <c r="AQ169" s="202"/>
      <c r="AR169" s="202"/>
      <c r="AS169" s="202"/>
      <c r="AT169" s="202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202"/>
      <c r="BF169" s="202"/>
      <c r="BG169" s="202"/>
      <c r="BH169" s="202"/>
    </row>
    <row r="170" customFormat="false" ht="12.75" hidden="false" customHeight="false" outlineLevel="1" collapsed="false">
      <c r="A170" s="193" t="n">
        <v>41</v>
      </c>
      <c r="B170" s="194" t="s">
        <v>292</v>
      </c>
      <c r="C170" s="195" t="s">
        <v>293</v>
      </c>
      <c r="D170" s="196" t="s">
        <v>180</v>
      </c>
      <c r="E170" s="197" t="n">
        <v>24.1</v>
      </c>
      <c r="F170" s="198"/>
      <c r="G170" s="199" t="n">
        <f aca="false">ROUND(E170*F170,2)</f>
        <v>0</v>
      </c>
      <c r="H170" s="198"/>
      <c r="I170" s="199" t="n">
        <f aca="false">ROUND(E170*H170,2)</f>
        <v>0</v>
      </c>
      <c r="J170" s="198"/>
      <c r="K170" s="199" t="n">
        <f aca="false">ROUND(E170*J170,2)</f>
        <v>0</v>
      </c>
      <c r="L170" s="199" t="n">
        <v>21</v>
      </c>
      <c r="M170" s="199" t="n">
        <f aca="false">G170*(1+L170/100)</f>
        <v>0</v>
      </c>
      <c r="N170" s="197" t="n">
        <v>0</v>
      </c>
      <c r="O170" s="197" t="n">
        <f aca="false">ROUND(E170*N170,2)</f>
        <v>0</v>
      </c>
      <c r="P170" s="197" t="n">
        <v>0.00356</v>
      </c>
      <c r="Q170" s="197" t="n">
        <f aca="false">ROUND(E170*P170,2)</f>
        <v>0.09</v>
      </c>
      <c r="R170" s="199" t="s">
        <v>258</v>
      </c>
      <c r="S170" s="199" t="s">
        <v>117</v>
      </c>
      <c r="T170" s="200" t="s">
        <v>117</v>
      </c>
      <c r="U170" s="201" t="n">
        <v>0.0805</v>
      </c>
      <c r="V170" s="201" t="n">
        <f aca="false">ROUND(E170*U170,2)</f>
        <v>1.94</v>
      </c>
      <c r="W170" s="201"/>
      <c r="X170" s="201" t="s">
        <v>118</v>
      </c>
      <c r="Y170" s="201" t="s">
        <v>119</v>
      </c>
      <c r="Z170" s="202"/>
      <c r="AA170" s="202"/>
      <c r="AB170" s="202"/>
      <c r="AC170" s="202"/>
      <c r="AD170" s="202"/>
      <c r="AE170" s="202"/>
      <c r="AF170" s="202"/>
      <c r="AG170" s="202" t="s">
        <v>120</v>
      </c>
      <c r="AH170" s="202"/>
      <c r="AI170" s="202"/>
      <c r="AJ170" s="202"/>
      <c r="AK170" s="202"/>
      <c r="AL170" s="202"/>
      <c r="AM170" s="202"/>
      <c r="AN170" s="202"/>
      <c r="AO170" s="202"/>
      <c r="AP170" s="202"/>
      <c r="AQ170" s="202"/>
      <c r="AR170" s="202"/>
      <c r="AS170" s="202"/>
      <c r="AT170" s="202"/>
      <c r="AU170" s="202"/>
      <c r="AV170" s="202"/>
      <c r="AW170" s="202"/>
      <c r="AX170" s="202"/>
      <c r="AY170" s="202"/>
      <c r="AZ170" s="202"/>
      <c r="BA170" s="202"/>
      <c r="BB170" s="202"/>
      <c r="BC170" s="202"/>
      <c r="BD170" s="202"/>
      <c r="BE170" s="202"/>
      <c r="BF170" s="202"/>
      <c r="BG170" s="202"/>
      <c r="BH170" s="202"/>
    </row>
    <row r="171" customFormat="false" ht="12.75" hidden="false" customHeight="false" outlineLevel="2" collapsed="false">
      <c r="A171" s="203"/>
      <c r="B171" s="204"/>
      <c r="C171" s="208" t="s">
        <v>294</v>
      </c>
      <c r="D171" s="209"/>
      <c r="E171" s="210" t="n">
        <v>24.1</v>
      </c>
      <c r="F171" s="201"/>
      <c r="G171" s="201"/>
      <c r="H171" s="201"/>
      <c r="I171" s="201"/>
      <c r="J171" s="201"/>
      <c r="K171" s="201"/>
      <c r="L171" s="201"/>
      <c r="M171" s="201"/>
      <c r="N171" s="206"/>
      <c r="O171" s="206"/>
      <c r="P171" s="206"/>
      <c r="Q171" s="206"/>
      <c r="R171" s="201"/>
      <c r="S171" s="201"/>
      <c r="T171" s="201"/>
      <c r="U171" s="201"/>
      <c r="V171" s="201"/>
      <c r="W171" s="201"/>
      <c r="X171" s="201"/>
      <c r="Y171" s="201"/>
      <c r="Z171" s="202"/>
      <c r="AA171" s="202"/>
      <c r="AB171" s="202"/>
      <c r="AC171" s="202"/>
      <c r="AD171" s="202"/>
      <c r="AE171" s="202"/>
      <c r="AF171" s="202"/>
      <c r="AG171" s="202" t="s">
        <v>126</v>
      </c>
      <c r="AH171" s="202" t="n">
        <v>0</v>
      </c>
      <c r="AI171" s="202"/>
      <c r="AJ171" s="202"/>
      <c r="AK171" s="202"/>
      <c r="AL171" s="202"/>
      <c r="AM171" s="202"/>
      <c r="AN171" s="202"/>
      <c r="AO171" s="202"/>
      <c r="AP171" s="202"/>
      <c r="AQ171" s="202"/>
      <c r="AR171" s="202"/>
      <c r="AS171" s="202"/>
      <c r="AT171" s="202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202"/>
      <c r="BF171" s="202"/>
      <c r="BG171" s="202"/>
      <c r="BH171" s="202"/>
    </row>
    <row r="172" customFormat="false" ht="12.75" hidden="false" customHeight="false" outlineLevel="1" collapsed="false">
      <c r="A172" s="193" t="n">
        <v>42</v>
      </c>
      <c r="B172" s="194" t="s">
        <v>295</v>
      </c>
      <c r="C172" s="195" t="s">
        <v>296</v>
      </c>
      <c r="D172" s="196" t="s">
        <v>180</v>
      </c>
      <c r="E172" s="197" t="n">
        <v>40.65</v>
      </c>
      <c r="F172" s="198"/>
      <c r="G172" s="199" t="n">
        <f aca="false">ROUND(E172*F172,2)</f>
        <v>0</v>
      </c>
      <c r="H172" s="198"/>
      <c r="I172" s="199" t="n">
        <f aca="false">ROUND(E172*H172,2)</f>
        <v>0</v>
      </c>
      <c r="J172" s="198"/>
      <c r="K172" s="199" t="n">
        <f aca="false">ROUND(E172*J172,2)</f>
        <v>0</v>
      </c>
      <c r="L172" s="199" t="n">
        <v>21</v>
      </c>
      <c r="M172" s="199" t="n">
        <f aca="false">G172*(1+L172/100)</f>
        <v>0</v>
      </c>
      <c r="N172" s="197" t="n">
        <v>0.00124</v>
      </c>
      <c r="O172" s="197" t="n">
        <f aca="false">ROUND(E172*N172,2)</f>
        <v>0.05</v>
      </c>
      <c r="P172" s="197" t="n">
        <v>0</v>
      </c>
      <c r="Q172" s="197" t="n">
        <f aca="false">ROUND(E172*P172,2)</f>
        <v>0</v>
      </c>
      <c r="R172" s="199"/>
      <c r="S172" s="199" t="s">
        <v>136</v>
      </c>
      <c r="T172" s="200" t="s">
        <v>117</v>
      </c>
      <c r="U172" s="201" t="n">
        <v>0.2511</v>
      </c>
      <c r="V172" s="201" t="n">
        <f aca="false">ROUND(E172*U172,2)</f>
        <v>10.21</v>
      </c>
      <c r="W172" s="201"/>
      <c r="X172" s="201" t="s">
        <v>118</v>
      </c>
      <c r="Y172" s="201" t="s">
        <v>119</v>
      </c>
      <c r="Z172" s="202"/>
      <c r="AA172" s="202"/>
      <c r="AB172" s="202"/>
      <c r="AC172" s="202"/>
      <c r="AD172" s="202"/>
      <c r="AE172" s="202"/>
      <c r="AF172" s="202"/>
      <c r="AG172" s="202" t="s">
        <v>120</v>
      </c>
      <c r="AH172" s="202"/>
      <c r="AI172" s="202"/>
      <c r="AJ172" s="202"/>
      <c r="AK172" s="202"/>
      <c r="AL172" s="202"/>
      <c r="AM172" s="202"/>
      <c r="AN172" s="202"/>
      <c r="AO172" s="202"/>
      <c r="AP172" s="202"/>
      <c r="AQ172" s="202"/>
      <c r="AR172" s="202"/>
      <c r="AS172" s="202"/>
      <c r="AT172" s="202"/>
      <c r="AU172" s="202"/>
      <c r="AV172" s="202"/>
      <c r="AW172" s="202"/>
      <c r="AX172" s="202"/>
      <c r="AY172" s="202"/>
      <c r="AZ172" s="202"/>
      <c r="BA172" s="202"/>
      <c r="BB172" s="202"/>
      <c r="BC172" s="202"/>
      <c r="BD172" s="202"/>
      <c r="BE172" s="202"/>
      <c r="BF172" s="202"/>
      <c r="BG172" s="202"/>
      <c r="BH172" s="202"/>
    </row>
    <row r="173" customFormat="false" ht="12.75" hidden="false" customHeight="false" outlineLevel="2" collapsed="false">
      <c r="A173" s="203"/>
      <c r="B173" s="204"/>
      <c r="C173" s="208" t="s">
        <v>297</v>
      </c>
      <c r="D173" s="209"/>
      <c r="E173" s="210" t="n">
        <v>36.65</v>
      </c>
      <c r="F173" s="201"/>
      <c r="G173" s="201"/>
      <c r="H173" s="201"/>
      <c r="I173" s="201"/>
      <c r="J173" s="201"/>
      <c r="K173" s="201"/>
      <c r="L173" s="201"/>
      <c r="M173" s="201"/>
      <c r="N173" s="206"/>
      <c r="O173" s="206"/>
      <c r="P173" s="206"/>
      <c r="Q173" s="206"/>
      <c r="R173" s="201"/>
      <c r="S173" s="201"/>
      <c r="T173" s="201"/>
      <c r="U173" s="201"/>
      <c r="V173" s="201"/>
      <c r="W173" s="201"/>
      <c r="X173" s="201"/>
      <c r="Y173" s="201"/>
      <c r="Z173" s="202"/>
      <c r="AA173" s="202"/>
      <c r="AB173" s="202"/>
      <c r="AC173" s="202"/>
      <c r="AD173" s="202"/>
      <c r="AE173" s="202"/>
      <c r="AF173" s="202"/>
      <c r="AG173" s="202" t="s">
        <v>126</v>
      </c>
      <c r="AH173" s="202" t="n">
        <v>0</v>
      </c>
      <c r="AI173" s="202"/>
      <c r="AJ173" s="202"/>
      <c r="AK173" s="202"/>
      <c r="AL173" s="202"/>
      <c r="AM173" s="202"/>
      <c r="AN173" s="202"/>
      <c r="AO173" s="202"/>
      <c r="AP173" s="202"/>
      <c r="AQ173" s="202"/>
      <c r="AR173" s="202"/>
      <c r="AS173" s="202"/>
      <c r="AT173" s="202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202"/>
      <c r="BF173" s="202"/>
      <c r="BG173" s="202"/>
      <c r="BH173" s="202"/>
    </row>
    <row r="174" customFormat="false" ht="12.75" hidden="false" customHeight="false" outlineLevel="3" collapsed="false">
      <c r="A174" s="203"/>
      <c r="B174" s="204"/>
      <c r="C174" s="208" t="s">
        <v>291</v>
      </c>
      <c r="D174" s="209"/>
      <c r="E174" s="210" t="n">
        <v>4</v>
      </c>
      <c r="F174" s="201"/>
      <c r="G174" s="201"/>
      <c r="H174" s="201"/>
      <c r="I174" s="201"/>
      <c r="J174" s="201"/>
      <c r="K174" s="201"/>
      <c r="L174" s="201"/>
      <c r="M174" s="201"/>
      <c r="N174" s="206"/>
      <c r="O174" s="206"/>
      <c r="P174" s="206"/>
      <c r="Q174" s="206"/>
      <c r="R174" s="201"/>
      <c r="S174" s="201"/>
      <c r="T174" s="201"/>
      <c r="U174" s="201"/>
      <c r="V174" s="201"/>
      <c r="W174" s="201"/>
      <c r="X174" s="201"/>
      <c r="Y174" s="201"/>
      <c r="Z174" s="202"/>
      <c r="AA174" s="202"/>
      <c r="AB174" s="202"/>
      <c r="AC174" s="202"/>
      <c r="AD174" s="202"/>
      <c r="AE174" s="202"/>
      <c r="AF174" s="202"/>
      <c r="AG174" s="202" t="s">
        <v>126</v>
      </c>
      <c r="AH174" s="202" t="n">
        <v>0</v>
      </c>
      <c r="AI174" s="202"/>
      <c r="AJ174" s="202"/>
      <c r="AK174" s="202"/>
      <c r="AL174" s="202"/>
      <c r="AM174" s="202"/>
      <c r="AN174" s="202"/>
      <c r="AO174" s="202"/>
      <c r="AP174" s="202"/>
      <c r="AQ174" s="202"/>
      <c r="AR174" s="202"/>
      <c r="AS174" s="202"/>
      <c r="AT174" s="202"/>
      <c r="AU174" s="202"/>
      <c r="AV174" s="202"/>
      <c r="AW174" s="202"/>
      <c r="AX174" s="202"/>
      <c r="AY174" s="202"/>
      <c r="AZ174" s="202"/>
      <c r="BA174" s="202"/>
      <c r="BB174" s="202"/>
      <c r="BC174" s="202"/>
      <c r="BD174" s="202"/>
      <c r="BE174" s="202"/>
      <c r="BF174" s="202"/>
      <c r="BG174" s="202"/>
      <c r="BH174" s="202"/>
    </row>
    <row r="175" customFormat="false" ht="12.75" hidden="false" customHeight="false" outlineLevel="1" collapsed="false">
      <c r="A175" s="211" t="n">
        <v>43</v>
      </c>
      <c r="B175" s="212" t="s">
        <v>298</v>
      </c>
      <c r="C175" s="213" t="s">
        <v>299</v>
      </c>
      <c r="D175" s="214" t="s">
        <v>171</v>
      </c>
      <c r="E175" s="215" t="n">
        <v>1</v>
      </c>
      <c r="F175" s="216"/>
      <c r="G175" s="217" t="n">
        <f aca="false">ROUND(E175*F175,2)</f>
        <v>0</v>
      </c>
      <c r="H175" s="216"/>
      <c r="I175" s="217" t="n">
        <f aca="false">ROUND(E175*H175,2)</f>
        <v>0</v>
      </c>
      <c r="J175" s="216"/>
      <c r="K175" s="217" t="n">
        <f aca="false">ROUND(E175*J175,2)</f>
        <v>0</v>
      </c>
      <c r="L175" s="217" t="n">
        <v>21</v>
      </c>
      <c r="M175" s="217" t="n">
        <f aca="false">G175*(1+L175/100)</f>
        <v>0</v>
      </c>
      <c r="N175" s="215" t="n">
        <v>0.00602</v>
      </c>
      <c r="O175" s="215" t="n">
        <f aca="false">ROUND(E175*N175,2)</f>
        <v>0.01</v>
      </c>
      <c r="P175" s="215" t="n">
        <v>0</v>
      </c>
      <c r="Q175" s="215" t="n">
        <f aca="false">ROUND(E175*P175,2)</f>
        <v>0</v>
      </c>
      <c r="R175" s="217"/>
      <c r="S175" s="217" t="s">
        <v>136</v>
      </c>
      <c r="T175" s="218" t="s">
        <v>300</v>
      </c>
      <c r="U175" s="201" t="n">
        <v>0.98</v>
      </c>
      <c r="V175" s="201" t="n">
        <f aca="false">ROUND(E175*U175,2)</f>
        <v>0.98</v>
      </c>
      <c r="W175" s="201"/>
      <c r="X175" s="201" t="s">
        <v>118</v>
      </c>
      <c r="Y175" s="201" t="s">
        <v>119</v>
      </c>
      <c r="Z175" s="202"/>
      <c r="AA175" s="202"/>
      <c r="AB175" s="202"/>
      <c r="AC175" s="202"/>
      <c r="AD175" s="202"/>
      <c r="AE175" s="202"/>
      <c r="AF175" s="202"/>
      <c r="AG175" s="202" t="s">
        <v>120</v>
      </c>
      <c r="AH175" s="202"/>
      <c r="AI175" s="202"/>
      <c r="AJ175" s="202"/>
      <c r="AK175" s="202"/>
      <c r="AL175" s="202"/>
      <c r="AM175" s="202"/>
      <c r="AN175" s="202"/>
      <c r="AO175" s="202"/>
      <c r="AP175" s="202"/>
      <c r="AQ175" s="202"/>
      <c r="AR175" s="202"/>
      <c r="AS175" s="202"/>
      <c r="AT175" s="202"/>
      <c r="AU175" s="202"/>
      <c r="AV175" s="202"/>
      <c r="AW175" s="202"/>
      <c r="AX175" s="202"/>
      <c r="AY175" s="202"/>
      <c r="AZ175" s="202"/>
      <c r="BA175" s="202"/>
      <c r="BB175" s="202"/>
      <c r="BC175" s="202"/>
      <c r="BD175" s="202"/>
      <c r="BE175" s="202"/>
      <c r="BF175" s="202"/>
      <c r="BG175" s="202"/>
      <c r="BH175" s="202"/>
    </row>
    <row r="176" customFormat="false" ht="12.75" hidden="false" customHeight="false" outlineLevel="1" collapsed="false">
      <c r="A176" s="193" t="n">
        <v>44</v>
      </c>
      <c r="B176" s="194" t="s">
        <v>301</v>
      </c>
      <c r="C176" s="195" t="s">
        <v>302</v>
      </c>
      <c r="D176" s="196" t="s">
        <v>171</v>
      </c>
      <c r="E176" s="197" t="n">
        <v>2</v>
      </c>
      <c r="F176" s="198"/>
      <c r="G176" s="199" t="n">
        <f aca="false">ROUND(E176*F176,2)</f>
        <v>0</v>
      </c>
      <c r="H176" s="198"/>
      <c r="I176" s="199" t="n">
        <f aca="false">ROUND(E176*H176,2)</f>
        <v>0</v>
      </c>
      <c r="J176" s="198"/>
      <c r="K176" s="199" t="n">
        <f aca="false">ROUND(E176*J176,2)</f>
        <v>0</v>
      </c>
      <c r="L176" s="199" t="n">
        <v>21</v>
      </c>
      <c r="M176" s="199" t="n">
        <f aca="false">G176*(1+L176/100)</f>
        <v>0</v>
      </c>
      <c r="N176" s="197" t="n">
        <v>0.0005</v>
      </c>
      <c r="O176" s="197" t="n">
        <f aca="false">ROUND(E176*N176,2)</f>
        <v>0</v>
      </c>
      <c r="P176" s="197" t="n">
        <v>0</v>
      </c>
      <c r="Q176" s="197" t="n">
        <f aca="false">ROUND(E176*P176,2)</f>
        <v>0</v>
      </c>
      <c r="R176" s="199"/>
      <c r="S176" s="199" t="s">
        <v>136</v>
      </c>
      <c r="T176" s="200" t="s">
        <v>117</v>
      </c>
      <c r="U176" s="201" t="n">
        <v>0.41</v>
      </c>
      <c r="V176" s="201" t="n">
        <f aca="false">ROUND(E176*U176,2)</f>
        <v>0.82</v>
      </c>
      <c r="W176" s="201"/>
      <c r="X176" s="201" t="s">
        <v>118</v>
      </c>
      <c r="Y176" s="201" t="s">
        <v>119</v>
      </c>
      <c r="Z176" s="202"/>
      <c r="AA176" s="202"/>
      <c r="AB176" s="202"/>
      <c r="AC176" s="202"/>
      <c r="AD176" s="202"/>
      <c r="AE176" s="202"/>
      <c r="AF176" s="202"/>
      <c r="AG176" s="202" t="s">
        <v>120</v>
      </c>
      <c r="AH176" s="202"/>
      <c r="AI176" s="202"/>
      <c r="AJ176" s="202"/>
      <c r="AK176" s="202"/>
      <c r="AL176" s="202"/>
      <c r="AM176" s="202"/>
      <c r="AN176" s="202"/>
      <c r="AO176" s="202"/>
      <c r="AP176" s="202"/>
      <c r="AQ176" s="202"/>
      <c r="AR176" s="202"/>
      <c r="AS176" s="202"/>
      <c r="AT176" s="202"/>
      <c r="AU176" s="202"/>
      <c r="AV176" s="202"/>
      <c r="AW176" s="202"/>
      <c r="AX176" s="202"/>
      <c r="AY176" s="202"/>
      <c r="AZ176" s="202"/>
      <c r="BA176" s="202"/>
      <c r="BB176" s="202"/>
      <c r="BC176" s="202"/>
      <c r="BD176" s="202"/>
      <c r="BE176" s="202"/>
      <c r="BF176" s="202"/>
      <c r="BG176" s="202"/>
      <c r="BH176" s="202"/>
    </row>
    <row r="177" customFormat="false" ht="12.75" hidden="false" customHeight="false" outlineLevel="2" collapsed="false">
      <c r="A177" s="203"/>
      <c r="B177" s="204"/>
      <c r="C177" s="208" t="s">
        <v>303</v>
      </c>
      <c r="D177" s="209"/>
      <c r="E177" s="210" t="n">
        <v>2</v>
      </c>
      <c r="F177" s="201"/>
      <c r="G177" s="201"/>
      <c r="H177" s="201"/>
      <c r="I177" s="201"/>
      <c r="J177" s="201"/>
      <c r="K177" s="201"/>
      <c r="L177" s="201"/>
      <c r="M177" s="201"/>
      <c r="N177" s="206"/>
      <c r="O177" s="206"/>
      <c r="P177" s="206"/>
      <c r="Q177" s="206"/>
      <c r="R177" s="201"/>
      <c r="S177" s="201"/>
      <c r="T177" s="201"/>
      <c r="U177" s="201"/>
      <c r="V177" s="201"/>
      <c r="W177" s="201"/>
      <c r="X177" s="201"/>
      <c r="Y177" s="201"/>
      <c r="Z177" s="202"/>
      <c r="AA177" s="202"/>
      <c r="AB177" s="202"/>
      <c r="AC177" s="202"/>
      <c r="AD177" s="202"/>
      <c r="AE177" s="202"/>
      <c r="AF177" s="202"/>
      <c r="AG177" s="202" t="s">
        <v>126</v>
      </c>
      <c r="AH177" s="202" t="n">
        <v>0</v>
      </c>
      <c r="AI177" s="202"/>
      <c r="AJ177" s="202"/>
      <c r="AK177" s="202"/>
      <c r="AL177" s="202"/>
      <c r="AM177" s="202"/>
      <c r="AN177" s="202"/>
      <c r="AO177" s="202"/>
      <c r="AP177" s="202"/>
      <c r="AQ177" s="202"/>
      <c r="AR177" s="202"/>
      <c r="AS177" s="202"/>
      <c r="AT177" s="202"/>
      <c r="AU177" s="202"/>
      <c r="AV177" s="202"/>
      <c r="AW177" s="202"/>
      <c r="AX177" s="202"/>
      <c r="AY177" s="202"/>
      <c r="AZ177" s="202"/>
      <c r="BA177" s="202"/>
      <c r="BB177" s="202"/>
      <c r="BC177" s="202"/>
      <c r="BD177" s="202"/>
      <c r="BE177" s="202"/>
      <c r="BF177" s="202"/>
      <c r="BG177" s="202"/>
      <c r="BH177" s="202"/>
    </row>
    <row r="178" customFormat="false" ht="12.75" hidden="false" customHeight="false" outlineLevel="1" collapsed="false">
      <c r="A178" s="203" t="n">
        <v>45</v>
      </c>
      <c r="B178" s="204" t="s">
        <v>304</v>
      </c>
      <c r="C178" s="221" t="s">
        <v>305</v>
      </c>
      <c r="D178" s="222" t="s">
        <v>30</v>
      </c>
      <c r="E178" s="223"/>
      <c r="F178" s="224"/>
      <c r="G178" s="201" t="n">
        <f aca="false">ROUND(E178*F178,2)</f>
        <v>0</v>
      </c>
      <c r="H178" s="224"/>
      <c r="I178" s="201" t="n">
        <f aca="false">ROUND(E178*H178,2)</f>
        <v>0</v>
      </c>
      <c r="J178" s="224"/>
      <c r="K178" s="201" t="n">
        <f aca="false">ROUND(E178*J178,2)</f>
        <v>0</v>
      </c>
      <c r="L178" s="201" t="n">
        <v>21</v>
      </c>
      <c r="M178" s="201" t="n">
        <f aca="false">G178*(1+L178/100)</f>
        <v>0</v>
      </c>
      <c r="N178" s="206" t="n">
        <v>0</v>
      </c>
      <c r="O178" s="206" t="n">
        <f aca="false">ROUND(E178*N178,2)</f>
        <v>0</v>
      </c>
      <c r="P178" s="206" t="n">
        <v>0</v>
      </c>
      <c r="Q178" s="206" t="n">
        <f aca="false">ROUND(E178*P178,2)</f>
        <v>0</v>
      </c>
      <c r="R178" s="201" t="s">
        <v>258</v>
      </c>
      <c r="S178" s="201" t="s">
        <v>117</v>
      </c>
      <c r="T178" s="201" t="s">
        <v>117</v>
      </c>
      <c r="U178" s="201" t="n">
        <v>0</v>
      </c>
      <c r="V178" s="201" t="n">
        <f aca="false">ROUND(E178*U178,2)</f>
        <v>0</v>
      </c>
      <c r="W178" s="201"/>
      <c r="X178" s="201" t="s">
        <v>146</v>
      </c>
      <c r="Y178" s="201" t="s">
        <v>119</v>
      </c>
      <c r="Z178" s="202"/>
      <c r="AA178" s="202"/>
      <c r="AB178" s="202"/>
      <c r="AC178" s="202"/>
      <c r="AD178" s="202"/>
      <c r="AE178" s="202"/>
      <c r="AF178" s="202"/>
      <c r="AG178" s="202" t="s">
        <v>147</v>
      </c>
      <c r="AH178" s="202"/>
      <c r="AI178" s="202"/>
      <c r="AJ178" s="202"/>
      <c r="AK178" s="202"/>
      <c r="AL178" s="202"/>
      <c r="AM178" s="202"/>
      <c r="AN178" s="202"/>
      <c r="AO178" s="202"/>
      <c r="AP178" s="202"/>
      <c r="AQ178" s="202"/>
      <c r="AR178" s="202"/>
      <c r="AS178" s="202"/>
      <c r="AT178" s="202"/>
      <c r="AU178" s="202"/>
      <c r="AV178" s="202"/>
      <c r="AW178" s="202"/>
      <c r="AX178" s="202"/>
      <c r="AY178" s="202"/>
      <c r="AZ178" s="202"/>
      <c r="BA178" s="202"/>
      <c r="BB178" s="202"/>
      <c r="BC178" s="202"/>
      <c r="BD178" s="202"/>
      <c r="BE178" s="202"/>
      <c r="BF178" s="202"/>
      <c r="BG178" s="202"/>
      <c r="BH178" s="202"/>
    </row>
    <row r="179" customFormat="false" ht="12.75" hidden="false" customHeight="true" outlineLevel="2" collapsed="false">
      <c r="A179" s="203"/>
      <c r="B179" s="204"/>
      <c r="C179" s="225" t="s">
        <v>216</v>
      </c>
      <c r="D179" s="225"/>
      <c r="E179" s="225"/>
      <c r="F179" s="225"/>
      <c r="G179" s="225"/>
      <c r="H179" s="201"/>
      <c r="I179" s="201"/>
      <c r="J179" s="201"/>
      <c r="K179" s="201"/>
      <c r="L179" s="201"/>
      <c r="M179" s="201"/>
      <c r="N179" s="206"/>
      <c r="O179" s="206"/>
      <c r="P179" s="206"/>
      <c r="Q179" s="206"/>
      <c r="R179" s="201"/>
      <c r="S179" s="201"/>
      <c r="T179" s="201"/>
      <c r="U179" s="201"/>
      <c r="V179" s="201"/>
      <c r="W179" s="201"/>
      <c r="X179" s="201"/>
      <c r="Y179" s="201"/>
      <c r="Z179" s="202"/>
      <c r="AA179" s="202"/>
      <c r="AB179" s="202"/>
      <c r="AC179" s="202"/>
      <c r="AD179" s="202"/>
      <c r="AE179" s="202"/>
      <c r="AF179" s="202"/>
      <c r="AG179" s="202" t="s">
        <v>122</v>
      </c>
      <c r="AH179" s="202"/>
      <c r="AI179" s="202"/>
      <c r="AJ179" s="202"/>
      <c r="AK179" s="202"/>
      <c r="AL179" s="202"/>
      <c r="AM179" s="202"/>
      <c r="AN179" s="202"/>
      <c r="AO179" s="202"/>
      <c r="AP179" s="202"/>
      <c r="AQ179" s="202"/>
      <c r="AR179" s="202"/>
      <c r="AS179" s="202"/>
      <c r="AT179" s="202"/>
      <c r="AU179" s="202"/>
      <c r="AV179" s="202"/>
      <c r="AW179" s="202"/>
      <c r="AX179" s="202"/>
      <c r="AY179" s="202"/>
      <c r="AZ179" s="202"/>
      <c r="BA179" s="202"/>
      <c r="BB179" s="202"/>
      <c r="BC179" s="202"/>
      <c r="BD179" s="202"/>
      <c r="BE179" s="202"/>
      <c r="BF179" s="202"/>
      <c r="BG179" s="202"/>
      <c r="BH179" s="202"/>
    </row>
    <row r="180" customFormat="false" ht="12.75" hidden="false" customHeight="false" outlineLevel="0" collapsed="false">
      <c r="A180" s="185" t="s">
        <v>111</v>
      </c>
      <c r="B180" s="186" t="s">
        <v>73</v>
      </c>
      <c r="C180" s="187" t="s">
        <v>74</v>
      </c>
      <c r="D180" s="188"/>
      <c r="E180" s="189"/>
      <c r="F180" s="190"/>
      <c r="G180" s="190" t="n">
        <f aca="false">SUMIF(AG181:AG182,"&lt;&gt;NOR",G181:G182)</f>
        <v>0</v>
      </c>
      <c r="H180" s="190"/>
      <c r="I180" s="190" t="n">
        <f aca="false">SUM(I181:I182)</f>
        <v>0</v>
      </c>
      <c r="J180" s="190"/>
      <c r="K180" s="190" t="n">
        <f aca="false">SUM(K181:K182)</f>
        <v>0</v>
      </c>
      <c r="L180" s="190"/>
      <c r="M180" s="190" t="n">
        <f aca="false">SUM(M181:M182)</f>
        <v>0</v>
      </c>
      <c r="N180" s="189"/>
      <c r="O180" s="189" t="n">
        <f aca="false">SUM(O181:O182)</f>
        <v>0</v>
      </c>
      <c r="P180" s="189"/>
      <c r="Q180" s="189" t="n">
        <f aca="false">SUM(Q181:Q182)</f>
        <v>0</v>
      </c>
      <c r="R180" s="190"/>
      <c r="S180" s="190"/>
      <c r="T180" s="191"/>
      <c r="U180" s="192"/>
      <c r="V180" s="192" t="n">
        <f aca="false">SUM(V181:V182)</f>
        <v>0</v>
      </c>
      <c r="W180" s="192"/>
      <c r="X180" s="192"/>
      <c r="Y180" s="192"/>
      <c r="AG180" s="0" t="s">
        <v>112</v>
      </c>
    </row>
    <row r="181" customFormat="false" ht="12.75" hidden="false" customHeight="false" outlineLevel="1" collapsed="false">
      <c r="A181" s="211" t="n">
        <v>46</v>
      </c>
      <c r="B181" s="212" t="s">
        <v>306</v>
      </c>
      <c r="C181" s="213" t="s">
        <v>307</v>
      </c>
      <c r="D181" s="214" t="s">
        <v>308</v>
      </c>
      <c r="E181" s="215" t="n">
        <v>1</v>
      </c>
      <c r="F181" s="216"/>
      <c r="G181" s="217" t="n">
        <f aca="false">ROUND(E181*F181,2)</f>
        <v>0</v>
      </c>
      <c r="H181" s="216"/>
      <c r="I181" s="217" t="n">
        <f aca="false">ROUND(E181*H181,2)</f>
        <v>0</v>
      </c>
      <c r="J181" s="216"/>
      <c r="K181" s="217" t="n">
        <f aca="false">ROUND(E181*J181,2)</f>
        <v>0</v>
      </c>
      <c r="L181" s="217" t="n">
        <v>21</v>
      </c>
      <c r="M181" s="217" t="n">
        <f aca="false">G181*(1+L181/100)</f>
        <v>0</v>
      </c>
      <c r="N181" s="215" t="n">
        <v>0</v>
      </c>
      <c r="O181" s="215" t="n">
        <f aca="false">ROUND(E181*N181,2)</f>
        <v>0</v>
      </c>
      <c r="P181" s="215" t="n">
        <v>0</v>
      </c>
      <c r="Q181" s="215" t="n">
        <f aca="false">ROUND(E181*P181,2)</f>
        <v>0</v>
      </c>
      <c r="R181" s="217"/>
      <c r="S181" s="217" t="s">
        <v>136</v>
      </c>
      <c r="T181" s="218" t="s">
        <v>137</v>
      </c>
      <c r="U181" s="201" t="n">
        <v>0</v>
      </c>
      <c r="V181" s="201" t="n">
        <f aca="false">ROUND(E181*U181,2)</f>
        <v>0</v>
      </c>
      <c r="W181" s="201"/>
      <c r="X181" s="201" t="s">
        <v>118</v>
      </c>
      <c r="Y181" s="201" t="s">
        <v>119</v>
      </c>
      <c r="Z181" s="202"/>
      <c r="AA181" s="202"/>
      <c r="AB181" s="202"/>
      <c r="AC181" s="202"/>
      <c r="AD181" s="202"/>
      <c r="AE181" s="202"/>
      <c r="AF181" s="202"/>
      <c r="AG181" s="202" t="s">
        <v>138</v>
      </c>
      <c r="AH181" s="202"/>
      <c r="AI181" s="202"/>
      <c r="AJ181" s="202"/>
      <c r="AK181" s="202"/>
      <c r="AL181" s="202"/>
      <c r="AM181" s="202"/>
      <c r="AN181" s="202"/>
      <c r="AO181" s="202"/>
      <c r="AP181" s="202"/>
      <c r="AQ181" s="202"/>
      <c r="AR181" s="202"/>
      <c r="AS181" s="202"/>
      <c r="AT181" s="202"/>
      <c r="AU181" s="202"/>
      <c r="AV181" s="202"/>
      <c r="AW181" s="202"/>
      <c r="AX181" s="202"/>
      <c r="AY181" s="202"/>
      <c r="AZ181" s="202"/>
      <c r="BA181" s="202"/>
      <c r="BB181" s="202"/>
      <c r="BC181" s="202"/>
      <c r="BD181" s="202"/>
      <c r="BE181" s="202"/>
      <c r="BF181" s="202"/>
      <c r="BG181" s="202"/>
      <c r="BH181" s="202"/>
    </row>
    <row r="182" customFormat="false" ht="12.75" hidden="false" customHeight="false" outlineLevel="1" collapsed="false">
      <c r="A182" s="211" t="n">
        <v>47</v>
      </c>
      <c r="B182" s="212" t="s">
        <v>309</v>
      </c>
      <c r="C182" s="213" t="s">
        <v>310</v>
      </c>
      <c r="D182" s="214" t="s">
        <v>308</v>
      </c>
      <c r="E182" s="215" t="n">
        <v>1</v>
      </c>
      <c r="F182" s="216"/>
      <c r="G182" s="217" t="n">
        <f aca="false">ROUND(E182*F182,2)</f>
        <v>0</v>
      </c>
      <c r="H182" s="216"/>
      <c r="I182" s="217" t="n">
        <f aca="false">ROUND(E182*H182,2)</f>
        <v>0</v>
      </c>
      <c r="J182" s="216"/>
      <c r="K182" s="217" t="n">
        <f aca="false">ROUND(E182*J182,2)</f>
        <v>0</v>
      </c>
      <c r="L182" s="217" t="n">
        <v>21</v>
      </c>
      <c r="M182" s="217" t="n">
        <f aca="false">G182*(1+L182/100)</f>
        <v>0</v>
      </c>
      <c r="N182" s="215" t="n">
        <v>0</v>
      </c>
      <c r="O182" s="215" t="n">
        <f aca="false">ROUND(E182*N182,2)</f>
        <v>0</v>
      </c>
      <c r="P182" s="215" t="n">
        <v>0</v>
      </c>
      <c r="Q182" s="215" t="n">
        <f aca="false">ROUND(E182*P182,2)</f>
        <v>0</v>
      </c>
      <c r="R182" s="217"/>
      <c r="S182" s="217" t="s">
        <v>136</v>
      </c>
      <c r="T182" s="218" t="s">
        <v>137</v>
      </c>
      <c r="U182" s="201" t="n">
        <v>0</v>
      </c>
      <c r="V182" s="201" t="n">
        <f aca="false">ROUND(E182*U182,2)</f>
        <v>0</v>
      </c>
      <c r="W182" s="201"/>
      <c r="X182" s="201" t="s">
        <v>118</v>
      </c>
      <c r="Y182" s="201" t="s">
        <v>119</v>
      </c>
      <c r="Z182" s="202"/>
      <c r="AA182" s="202"/>
      <c r="AB182" s="202"/>
      <c r="AC182" s="202"/>
      <c r="AD182" s="202"/>
      <c r="AE182" s="202"/>
      <c r="AF182" s="202"/>
      <c r="AG182" s="202" t="s">
        <v>138</v>
      </c>
      <c r="AH182" s="202"/>
      <c r="AI182" s="202"/>
      <c r="AJ182" s="202"/>
      <c r="AK182" s="202"/>
      <c r="AL182" s="202"/>
      <c r="AM182" s="202"/>
      <c r="AN182" s="202"/>
      <c r="AO182" s="202"/>
      <c r="AP182" s="202"/>
      <c r="AQ182" s="202"/>
      <c r="AR182" s="202"/>
      <c r="AS182" s="202"/>
      <c r="AT182" s="202"/>
      <c r="AU182" s="202"/>
      <c r="AV182" s="202"/>
      <c r="AW182" s="202"/>
      <c r="AX182" s="202"/>
      <c r="AY182" s="202"/>
      <c r="AZ182" s="202"/>
      <c r="BA182" s="202"/>
      <c r="BB182" s="202"/>
      <c r="BC182" s="202"/>
      <c r="BD182" s="202"/>
      <c r="BE182" s="202"/>
      <c r="BF182" s="202"/>
      <c r="BG182" s="202"/>
      <c r="BH182" s="202"/>
    </row>
    <row r="183" customFormat="false" ht="12.75" hidden="false" customHeight="false" outlineLevel="0" collapsed="false">
      <c r="A183" s="185" t="s">
        <v>111</v>
      </c>
      <c r="B183" s="186" t="s">
        <v>75</v>
      </c>
      <c r="C183" s="187" t="s">
        <v>76</v>
      </c>
      <c r="D183" s="188"/>
      <c r="E183" s="189"/>
      <c r="F183" s="190"/>
      <c r="G183" s="190" t="n">
        <f aca="false">SUMIF(AG184:AG191,"&lt;&gt;NOR",G184:G191)</f>
        <v>0</v>
      </c>
      <c r="H183" s="190"/>
      <c r="I183" s="190" t="n">
        <f aca="false">SUM(I184:I191)</f>
        <v>0</v>
      </c>
      <c r="J183" s="190"/>
      <c r="K183" s="190" t="n">
        <f aca="false">SUM(K184:K191)</f>
        <v>0</v>
      </c>
      <c r="L183" s="190"/>
      <c r="M183" s="190" t="n">
        <f aca="false">SUM(M184:M191)</f>
        <v>0</v>
      </c>
      <c r="N183" s="189"/>
      <c r="O183" s="189" t="n">
        <f aca="false">SUM(O184:O191)</f>
        <v>0</v>
      </c>
      <c r="P183" s="189"/>
      <c r="Q183" s="189" t="n">
        <f aca="false">SUM(Q184:Q191)</f>
        <v>0</v>
      </c>
      <c r="R183" s="190"/>
      <c r="S183" s="190"/>
      <c r="T183" s="191"/>
      <c r="U183" s="192"/>
      <c r="V183" s="192" t="n">
        <f aca="false">SUM(V184:V191)</f>
        <v>8.49</v>
      </c>
      <c r="W183" s="192"/>
      <c r="X183" s="192"/>
      <c r="Y183" s="192"/>
      <c r="AG183" s="0" t="s">
        <v>112</v>
      </c>
    </row>
    <row r="184" customFormat="false" ht="12.75" hidden="false" customHeight="false" outlineLevel="1" collapsed="false">
      <c r="A184" s="211" t="n">
        <v>48</v>
      </c>
      <c r="B184" s="212" t="s">
        <v>311</v>
      </c>
      <c r="C184" s="213" t="s">
        <v>312</v>
      </c>
      <c r="D184" s="214" t="s">
        <v>144</v>
      </c>
      <c r="E184" s="215" t="n">
        <v>1.5148</v>
      </c>
      <c r="F184" s="216"/>
      <c r="G184" s="217" t="n">
        <f aca="false">ROUND(E184*F184,2)</f>
        <v>0</v>
      </c>
      <c r="H184" s="216"/>
      <c r="I184" s="217" t="n">
        <f aca="false">ROUND(E184*H184,2)</f>
        <v>0</v>
      </c>
      <c r="J184" s="216"/>
      <c r="K184" s="217" t="n">
        <f aca="false">ROUND(E184*J184,2)</f>
        <v>0</v>
      </c>
      <c r="L184" s="217" t="n">
        <v>21</v>
      </c>
      <c r="M184" s="217" t="n">
        <f aca="false">G184*(1+L184/100)</f>
        <v>0</v>
      </c>
      <c r="N184" s="215" t="n">
        <v>0</v>
      </c>
      <c r="O184" s="215" t="n">
        <f aca="false">ROUND(E184*N184,2)</f>
        <v>0</v>
      </c>
      <c r="P184" s="215" t="n">
        <v>0</v>
      </c>
      <c r="Q184" s="215" t="n">
        <f aca="false">ROUND(E184*P184,2)</f>
        <v>0</v>
      </c>
      <c r="R184" s="217" t="s">
        <v>313</v>
      </c>
      <c r="S184" s="217" t="s">
        <v>117</v>
      </c>
      <c r="T184" s="218" t="s">
        <v>117</v>
      </c>
      <c r="U184" s="201" t="n">
        <v>0</v>
      </c>
      <c r="V184" s="201" t="n">
        <f aca="false">ROUND(E184*U184,2)</f>
        <v>0</v>
      </c>
      <c r="W184" s="201"/>
      <c r="X184" s="201" t="s">
        <v>118</v>
      </c>
      <c r="Y184" s="201" t="s">
        <v>119</v>
      </c>
      <c r="Z184" s="202"/>
      <c r="AA184" s="202"/>
      <c r="AB184" s="202"/>
      <c r="AC184" s="202"/>
      <c r="AD184" s="202"/>
      <c r="AE184" s="202"/>
      <c r="AF184" s="202"/>
      <c r="AG184" s="202" t="s">
        <v>120</v>
      </c>
      <c r="AH184" s="202"/>
      <c r="AI184" s="202"/>
      <c r="AJ184" s="202"/>
      <c r="AK184" s="202"/>
      <c r="AL184" s="202"/>
      <c r="AM184" s="202"/>
      <c r="AN184" s="202"/>
      <c r="AO184" s="202"/>
      <c r="AP184" s="202"/>
      <c r="AQ184" s="202"/>
      <c r="AR184" s="202"/>
      <c r="AS184" s="202"/>
      <c r="AT184" s="202"/>
      <c r="AU184" s="202"/>
      <c r="AV184" s="202"/>
      <c r="AW184" s="202"/>
      <c r="AX184" s="202"/>
      <c r="AY184" s="202"/>
      <c r="AZ184" s="202"/>
      <c r="BA184" s="202"/>
      <c r="BB184" s="202"/>
      <c r="BC184" s="202"/>
      <c r="BD184" s="202"/>
      <c r="BE184" s="202"/>
      <c r="BF184" s="202"/>
      <c r="BG184" s="202"/>
      <c r="BH184" s="202"/>
    </row>
    <row r="185" customFormat="false" ht="22.5" hidden="false" customHeight="false" outlineLevel="1" collapsed="false">
      <c r="A185" s="211" t="n">
        <v>49</v>
      </c>
      <c r="B185" s="212" t="s">
        <v>314</v>
      </c>
      <c r="C185" s="213" t="s">
        <v>315</v>
      </c>
      <c r="D185" s="214" t="s">
        <v>144</v>
      </c>
      <c r="E185" s="215" t="n">
        <v>0.65054</v>
      </c>
      <c r="F185" s="216"/>
      <c r="G185" s="217" t="n">
        <f aca="false">ROUND(E185*F185,2)</f>
        <v>0</v>
      </c>
      <c r="H185" s="216"/>
      <c r="I185" s="217" t="n">
        <f aca="false">ROUND(E185*H185,2)</f>
        <v>0</v>
      </c>
      <c r="J185" s="216"/>
      <c r="K185" s="217" t="n">
        <f aca="false">ROUND(E185*J185,2)</f>
        <v>0</v>
      </c>
      <c r="L185" s="217" t="n">
        <v>21</v>
      </c>
      <c r="M185" s="217" t="n">
        <f aca="false">G185*(1+L185/100)</f>
        <v>0</v>
      </c>
      <c r="N185" s="215" t="n">
        <v>0</v>
      </c>
      <c r="O185" s="215" t="n">
        <f aca="false">ROUND(E185*N185,2)</f>
        <v>0</v>
      </c>
      <c r="P185" s="215" t="n">
        <v>0</v>
      </c>
      <c r="Q185" s="215" t="n">
        <f aca="false">ROUND(E185*P185,2)</f>
        <v>0</v>
      </c>
      <c r="R185" s="217" t="s">
        <v>313</v>
      </c>
      <c r="S185" s="217" t="s">
        <v>117</v>
      </c>
      <c r="T185" s="218" t="s">
        <v>117</v>
      </c>
      <c r="U185" s="201" t="n">
        <v>0</v>
      </c>
      <c r="V185" s="201" t="n">
        <f aca="false">ROUND(E185*U185,2)</f>
        <v>0</v>
      </c>
      <c r="W185" s="201"/>
      <c r="X185" s="201" t="s">
        <v>118</v>
      </c>
      <c r="Y185" s="201" t="s">
        <v>119</v>
      </c>
      <c r="Z185" s="202"/>
      <c r="AA185" s="202"/>
      <c r="AB185" s="202"/>
      <c r="AC185" s="202"/>
      <c r="AD185" s="202"/>
      <c r="AE185" s="202"/>
      <c r="AF185" s="202"/>
      <c r="AG185" s="202" t="s">
        <v>120</v>
      </c>
      <c r="AH185" s="202"/>
      <c r="AI185" s="202"/>
      <c r="AJ185" s="202"/>
      <c r="AK185" s="202"/>
      <c r="AL185" s="202"/>
      <c r="AM185" s="202"/>
      <c r="AN185" s="202"/>
      <c r="AO185" s="202"/>
      <c r="AP185" s="202"/>
      <c r="AQ185" s="202"/>
      <c r="AR185" s="202"/>
      <c r="AS185" s="202"/>
      <c r="AT185" s="202"/>
      <c r="AU185" s="202"/>
      <c r="AV185" s="202"/>
      <c r="AW185" s="202"/>
      <c r="AX185" s="202"/>
      <c r="AY185" s="202"/>
      <c r="AZ185" s="202"/>
      <c r="BA185" s="202"/>
      <c r="BB185" s="202"/>
      <c r="BC185" s="202"/>
      <c r="BD185" s="202"/>
      <c r="BE185" s="202"/>
      <c r="BF185" s="202"/>
      <c r="BG185" s="202"/>
      <c r="BH185" s="202"/>
    </row>
    <row r="186" customFormat="false" ht="22.5" hidden="false" customHeight="false" outlineLevel="1" collapsed="false">
      <c r="A186" s="211" t="n">
        <v>50</v>
      </c>
      <c r="B186" s="212" t="s">
        <v>316</v>
      </c>
      <c r="C186" s="213" t="s">
        <v>317</v>
      </c>
      <c r="D186" s="214" t="s">
        <v>144</v>
      </c>
      <c r="E186" s="215" t="n">
        <v>2.83397</v>
      </c>
      <c r="F186" s="216"/>
      <c r="G186" s="217" t="n">
        <f aca="false">ROUND(E186*F186,2)</f>
        <v>0</v>
      </c>
      <c r="H186" s="216"/>
      <c r="I186" s="217" t="n">
        <f aca="false">ROUND(E186*H186,2)</f>
        <v>0</v>
      </c>
      <c r="J186" s="216"/>
      <c r="K186" s="217" t="n">
        <f aca="false">ROUND(E186*J186,2)</f>
        <v>0</v>
      </c>
      <c r="L186" s="217" t="n">
        <v>21</v>
      </c>
      <c r="M186" s="217" t="n">
        <f aca="false">G186*(1+L186/100)</f>
        <v>0</v>
      </c>
      <c r="N186" s="215" t="n">
        <v>0</v>
      </c>
      <c r="O186" s="215" t="n">
        <f aca="false">ROUND(E186*N186,2)</f>
        <v>0</v>
      </c>
      <c r="P186" s="215" t="n">
        <v>0</v>
      </c>
      <c r="Q186" s="215" t="n">
        <f aca="false">ROUND(E186*P186,2)</f>
        <v>0</v>
      </c>
      <c r="R186" s="217" t="s">
        <v>313</v>
      </c>
      <c r="S186" s="217" t="s">
        <v>117</v>
      </c>
      <c r="T186" s="218" t="s">
        <v>117</v>
      </c>
      <c r="U186" s="201" t="n">
        <v>0.933</v>
      </c>
      <c r="V186" s="201" t="n">
        <f aca="false">ROUND(E186*U186,2)</f>
        <v>2.64</v>
      </c>
      <c r="W186" s="201"/>
      <c r="X186" s="201" t="s">
        <v>318</v>
      </c>
      <c r="Y186" s="201" t="s">
        <v>119</v>
      </c>
      <c r="Z186" s="202"/>
      <c r="AA186" s="202"/>
      <c r="AB186" s="202"/>
      <c r="AC186" s="202"/>
      <c r="AD186" s="202"/>
      <c r="AE186" s="202"/>
      <c r="AF186" s="202"/>
      <c r="AG186" s="202" t="s">
        <v>319</v>
      </c>
      <c r="AH186" s="202"/>
      <c r="AI186" s="202"/>
      <c r="AJ186" s="202"/>
      <c r="AK186" s="202"/>
      <c r="AL186" s="202"/>
      <c r="AM186" s="202"/>
      <c r="AN186" s="202"/>
      <c r="AO186" s="202"/>
      <c r="AP186" s="202"/>
      <c r="AQ186" s="202"/>
      <c r="AR186" s="202"/>
      <c r="AS186" s="202"/>
      <c r="AT186" s="202"/>
      <c r="AU186" s="202"/>
      <c r="AV186" s="202"/>
      <c r="AW186" s="202"/>
      <c r="AX186" s="202"/>
      <c r="AY186" s="202"/>
      <c r="AZ186" s="202"/>
      <c r="BA186" s="202"/>
      <c r="BB186" s="202"/>
      <c r="BC186" s="202"/>
      <c r="BD186" s="202"/>
      <c r="BE186" s="202"/>
      <c r="BF186" s="202"/>
      <c r="BG186" s="202"/>
      <c r="BH186" s="202"/>
    </row>
    <row r="187" customFormat="false" ht="12.75" hidden="false" customHeight="false" outlineLevel="1" collapsed="false">
      <c r="A187" s="193" t="n">
        <v>51</v>
      </c>
      <c r="B187" s="194" t="s">
        <v>320</v>
      </c>
      <c r="C187" s="195" t="s">
        <v>321</v>
      </c>
      <c r="D187" s="196" t="s">
        <v>144</v>
      </c>
      <c r="E187" s="197" t="n">
        <v>2.83397</v>
      </c>
      <c r="F187" s="198"/>
      <c r="G187" s="199" t="n">
        <f aca="false">ROUND(E187*F187,2)</f>
        <v>0</v>
      </c>
      <c r="H187" s="198"/>
      <c r="I187" s="199" t="n">
        <f aca="false">ROUND(E187*H187,2)</f>
        <v>0</v>
      </c>
      <c r="J187" s="198"/>
      <c r="K187" s="199" t="n">
        <f aca="false">ROUND(E187*J187,2)</f>
        <v>0</v>
      </c>
      <c r="L187" s="199" t="n">
        <v>21</v>
      </c>
      <c r="M187" s="199" t="n">
        <f aca="false">G187*(1+L187/100)</f>
        <v>0</v>
      </c>
      <c r="N187" s="197" t="n">
        <v>0</v>
      </c>
      <c r="O187" s="197" t="n">
        <f aca="false">ROUND(E187*N187,2)</f>
        <v>0</v>
      </c>
      <c r="P187" s="197" t="n">
        <v>0</v>
      </c>
      <c r="Q187" s="197" t="n">
        <f aca="false">ROUND(E187*P187,2)</f>
        <v>0</v>
      </c>
      <c r="R187" s="199" t="s">
        <v>313</v>
      </c>
      <c r="S187" s="199" t="s">
        <v>117</v>
      </c>
      <c r="T187" s="200" t="s">
        <v>117</v>
      </c>
      <c r="U187" s="201" t="n">
        <v>0.49</v>
      </c>
      <c r="V187" s="201" t="n">
        <f aca="false">ROUND(E187*U187,2)</f>
        <v>1.39</v>
      </c>
      <c r="W187" s="201"/>
      <c r="X187" s="201" t="s">
        <v>318</v>
      </c>
      <c r="Y187" s="201" t="s">
        <v>119</v>
      </c>
      <c r="Z187" s="202"/>
      <c r="AA187" s="202"/>
      <c r="AB187" s="202"/>
      <c r="AC187" s="202"/>
      <c r="AD187" s="202"/>
      <c r="AE187" s="202"/>
      <c r="AF187" s="202"/>
      <c r="AG187" s="202" t="s">
        <v>319</v>
      </c>
      <c r="AH187" s="202"/>
      <c r="AI187" s="202"/>
      <c r="AJ187" s="202"/>
      <c r="AK187" s="202"/>
      <c r="AL187" s="202"/>
      <c r="AM187" s="202"/>
      <c r="AN187" s="202"/>
      <c r="AO187" s="202"/>
      <c r="AP187" s="202"/>
      <c r="AQ187" s="202"/>
      <c r="AR187" s="202"/>
      <c r="AS187" s="202"/>
      <c r="AT187" s="202"/>
      <c r="AU187" s="202"/>
      <c r="AV187" s="202"/>
      <c r="AW187" s="202"/>
      <c r="AX187" s="202"/>
      <c r="AY187" s="202"/>
      <c r="AZ187" s="202"/>
      <c r="BA187" s="202"/>
      <c r="BB187" s="202"/>
      <c r="BC187" s="202"/>
      <c r="BD187" s="202"/>
      <c r="BE187" s="202"/>
      <c r="BF187" s="202"/>
      <c r="BG187" s="202"/>
      <c r="BH187" s="202"/>
    </row>
    <row r="188" customFormat="false" ht="12.75" hidden="false" customHeight="true" outlineLevel="2" collapsed="false">
      <c r="A188" s="203"/>
      <c r="B188" s="204"/>
      <c r="C188" s="220" t="s">
        <v>322</v>
      </c>
      <c r="D188" s="220"/>
      <c r="E188" s="220"/>
      <c r="F188" s="220"/>
      <c r="G188" s="220"/>
      <c r="H188" s="201"/>
      <c r="I188" s="201"/>
      <c r="J188" s="201"/>
      <c r="K188" s="201"/>
      <c r="L188" s="201"/>
      <c r="M188" s="201"/>
      <c r="N188" s="206"/>
      <c r="O188" s="206"/>
      <c r="P188" s="206"/>
      <c r="Q188" s="206"/>
      <c r="R188" s="201"/>
      <c r="S188" s="201"/>
      <c r="T188" s="201"/>
      <c r="U188" s="201"/>
      <c r="V188" s="201"/>
      <c r="W188" s="201"/>
      <c r="X188" s="201"/>
      <c r="Y188" s="201"/>
      <c r="Z188" s="202"/>
      <c r="AA188" s="202"/>
      <c r="AB188" s="202"/>
      <c r="AC188" s="202"/>
      <c r="AD188" s="202"/>
      <c r="AE188" s="202"/>
      <c r="AF188" s="202"/>
      <c r="AG188" s="202" t="s">
        <v>124</v>
      </c>
      <c r="AH188" s="202"/>
      <c r="AI188" s="202"/>
      <c r="AJ188" s="202"/>
      <c r="AK188" s="202"/>
      <c r="AL188" s="202"/>
      <c r="AM188" s="202"/>
      <c r="AN188" s="202"/>
      <c r="AO188" s="202"/>
      <c r="AP188" s="202"/>
      <c r="AQ188" s="202"/>
      <c r="AR188" s="202"/>
      <c r="AS188" s="202"/>
      <c r="AT188" s="202"/>
      <c r="AU188" s="202"/>
      <c r="AV188" s="202"/>
      <c r="AW188" s="202"/>
      <c r="AX188" s="202"/>
      <c r="AY188" s="202"/>
      <c r="AZ188" s="202"/>
      <c r="BA188" s="202"/>
      <c r="BB188" s="202"/>
      <c r="BC188" s="202"/>
      <c r="BD188" s="202"/>
      <c r="BE188" s="202"/>
      <c r="BF188" s="202"/>
      <c r="BG188" s="202"/>
      <c r="BH188" s="202"/>
    </row>
    <row r="189" customFormat="false" ht="12.75" hidden="false" customHeight="false" outlineLevel="1" collapsed="false">
      <c r="A189" s="211" t="n">
        <v>52</v>
      </c>
      <c r="B189" s="212" t="s">
        <v>323</v>
      </c>
      <c r="C189" s="213" t="s">
        <v>324</v>
      </c>
      <c r="D189" s="214" t="s">
        <v>144</v>
      </c>
      <c r="E189" s="215" t="n">
        <v>42.50955</v>
      </c>
      <c r="F189" s="216"/>
      <c r="G189" s="217" t="n">
        <f aca="false">ROUND(E189*F189,2)</f>
        <v>0</v>
      </c>
      <c r="H189" s="216"/>
      <c r="I189" s="217" t="n">
        <f aca="false">ROUND(E189*H189,2)</f>
        <v>0</v>
      </c>
      <c r="J189" s="216"/>
      <c r="K189" s="217" t="n">
        <f aca="false">ROUND(E189*J189,2)</f>
        <v>0</v>
      </c>
      <c r="L189" s="217" t="n">
        <v>21</v>
      </c>
      <c r="M189" s="217" t="n">
        <f aca="false">G189*(1+L189/100)</f>
        <v>0</v>
      </c>
      <c r="N189" s="215" t="n">
        <v>0</v>
      </c>
      <c r="O189" s="215" t="n">
        <f aca="false">ROUND(E189*N189,2)</f>
        <v>0</v>
      </c>
      <c r="P189" s="215" t="n">
        <v>0</v>
      </c>
      <c r="Q189" s="215" t="n">
        <f aca="false">ROUND(E189*P189,2)</f>
        <v>0</v>
      </c>
      <c r="R189" s="217" t="s">
        <v>313</v>
      </c>
      <c r="S189" s="217" t="s">
        <v>117</v>
      </c>
      <c r="T189" s="218" t="s">
        <v>117</v>
      </c>
      <c r="U189" s="201" t="n">
        <v>0</v>
      </c>
      <c r="V189" s="201" t="n">
        <f aca="false">ROUND(E189*U189,2)</f>
        <v>0</v>
      </c>
      <c r="W189" s="201"/>
      <c r="X189" s="201" t="s">
        <v>318</v>
      </c>
      <c r="Y189" s="201" t="s">
        <v>119</v>
      </c>
      <c r="Z189" s="202"/>
      <c r="AA189" s="202"/>
      <c r="AB189" s="202"/>
      <c r="AC189" s="202"/>
      <c r="AD189" s="202"/>
      <c r="AE189" s="202"/>
      <c r="AF189" s="202"/>
      <c r="AG189" s="202" t="s">
        <v>319</v>
      </c>
      <c r="AH189" s="202"/>
      <c r="AI189" s="202"/>
      <c r="AJ189" s="202"/>
      <c r="AK189" s="202"/>
      <c r="AL189" s="202"/>
      <c r="AM189" s="202"/>
      <c r="AN189" s="202"/>
      <c r="AO189" s="202"/>
      <c r="AP189" s="202"/>
      <c r="AQ189" s="202"/>
      <c r="AR189" s="202"/>
      <c r="AS189" s="202"/>
      <c r="AT189" s="202"/>
      <c r="AU189" s="202"/>
      <c r="AV189" s="202"/>
      <c r="AW189" s="202"/>
      <c r="AX189" s="202"/>
      <c r="AY189" s="202"/>
      <c r="AZ189" s="202"/>
      <c r="BA189" s="202"/>
      <c r="BB189" s="202"/>
      <c r="BC189" s="202"/>
      <c r="BD189" s="202"/>
      <c r="BE189" s="202"/>
      <c r="BF189" s="202"/>
      <c r="BG189" s="202"/>
      <c r="BH189" s="202"/>
    </row>
    <row r="190" customFormat="false" ht="12.75" hidden="false" customHeight="false" outlineLevel="1" collapsed="false">
      <c r="A190" s="211" t="n">
        <v>53</v>
      </c>
      <c r="B190" s="212" t="s">
        <v>325</v>
      </c>
      <c r="C190" s="213" t="s">
        <v>326</v>
      </c>
      <c r="D190" s="214" t="s">
        <v>144</v>
      </c>
      <c r="E190" s="215" t="n">
        <v>2.83397</v>
      </c>
      <c r="F190" s="216"/>
      <c r="G190" s="217" t="n">
        <f aca="false">ROUND(E190*F190,2)</f>
        <v>0</v>
      </c>
      <c r="H190" s="216"/>
      <c r="I190" s="217" t="n">
        <f aca="false">ROUND(E190*H190,2)</f>
        <v>0</v>
      </c>
      <c r="J190" s="216"/>
      <c r="K190" s="217" t="n">
        <f aca="false">ROUND(E190*J190,2)</f>
        <v>0</v>
      </c>
      <c r="L190" s="217" t="n">
        <v>21</v>
      </c>
      <c r="M190" s="217" t="n">
        <f aca="false">G190*(1+L190/100)</f>
        <v>0</v>
      </c>
      <c r="N190" s="215" t="n">
        <v>0</v>
      </c>
      <c r="O190" s="215" t="n">
        <f aca="false">ROUND(E190*N190,2)</f>
        <v>0</v>
      </c>
      <c r="P190" s="215" t="n">
        <v>0</v>
      </c>
      <c r="Q190" s="215" t="n">
        <f aca="false">ROUND(E190*P190,2)</f>
        <v>0</v>
      </c>
      <c r="R190" s="217" t="s">
        <v>313</v>
      </c>
      <c r="S190" s="217" t="s">
        <v>117</v>
      </c>
      <c r="T190" s="218" t="s">
        <v>117</v>
      </c>
      <c r="U190" s="201" t="n">
        <v>0.942</v>
      </c>
      <c r="V190" s="201" t="n">
        <f aca="false">ROUND(E190*U190,2)</f>
        <v>2.67</v>
      </c>
      <c r="W190" s="201"/>
      <c r="X190" s="201" t="s">
        <v>318</v>
      </c>
      <c r="Y190" s="201" t="s">
        <v>119</v>
      </c>
      <c r="Z190" s="202"/>
      <c r="AA190" s="202"/>
      <c r="AB190" s="202"/>
      <c r="AC190" s="202"/>
      <c r="AD190" s="202"/>
      <c r="AE190" s="202"/>
      <c r="AF190" s="202"/>
      <c r="AG190" s="202" t="s">
        <v>319</v>
      </c>
      <c r="AH190" s="202"/>
      <c r="AI190" s="202"/>
      <c r="AJ190" s="202"/>
      <c r="AK190" s="202"/>
      <c r="AL190" s="202"/>
      <c r="AM190" s="202"/>
      <c r="AN190" s="202"/>
      <c r="AO190" s="202"/>
      <c r="AP190" s="202"/>
      <c r="AQ190" s="202"/>
      <c r="AR190" s="202"/>
      <c r="AS190" s="202"/>
      <c r="AT190" s="202"/>
      <c r="AU190" s="202"/>
      <c r="AV190" s="202"/>
      <c r="AW190" s="202"/>
      <c r="AX190" s="202"/>
      <c r="AY190" s="202"/>
      <c r="AZ190" s="202"/>
      <c r="BA190" s="202"/>
      <c r="BB190" s="202"/>
      <c r="BC190" s="202"/>
      <c r="BD190" s="202"/>
      <c r="BE190" s="202"/>
      <c r="BF190" s="202"/>
      <c r="BG190" s="202"/>
      <c r="BH190" s="202"/>
    </row>
    <row r="191" customFormat="false" ht="22.5" hidden="false" customHeight="false" outlineLevel="1" collapsed="false">
      <c r="A191" s="211" t="n">
        <v>54</v>
      </c>
      <c r="B191" s="212" t="s">
        <v>327</v>
      </c>
      <c r="C191" s="213" t="s">
        <v>328</v>
      </c>
      <c r="D191" s="214" t="s">
        <v>144</v>
      </c>
      <c r="E191" s="215" t="n">
        <v>17.00382</v>
      </c>
      <c r="F191" s="216"/>
      <c r="G191" s="217" t="n">
        <f aca="false">ROUND(E191*F191,2)</f>
        <v>0</v>
      </c>
      <c r="H191" s="216"/>
      <c r="I191" s="217" t="n">
        <f aca="false">ROUND(E191*H191,2)</f>
        <v>0</v>
      </c>
      <c r="J191" s="216"/>
      <c r="K191" s="217" t="n">
        <f aca="false">ROUND(E191*J191,2)</f>
        <v>0</v>
      </c>
      <c r="L191" s="217" t="n">
        <v>21</v>
      </c>
      <c r="M191" s="217" t="n">
        <f aca="false">G191*(1+L191/100)</f>
        <v>0</v>
      </c>
      <c r="N191" s="215" t="n">
        <v>0</v>
      </c>
      <c r="O191" s="215" t="n">
        <f aca="false">ROUND(E191*N191,2)</f>
        <v>0</v>
      </c>
      <c r="P191" s="215" t="n">
        <v>0</v>
      </c>
      <c r="Q191" s="215" t="n">
        <f aca="false">ROUND(E191*P191,2)</f>
        <v>0</v>
      </c>
      <c r="R191" s="217" t="s">
        <v>313</v>
      </c>
      <c r="S191" s="217" t="s">
        <v>117</v>
      </c>
      <c r="T191" s="218" t="s">
        <v>117</v>
      </c>
      <c r="U191" s="201" t="n">
        <v>0.105</v>
      </c>
      <c r="V191" s="201" t="n">
        <f aca="false">ROUND(E191*U191,2)</f>
        <v>1.79</v>
      </c>
      <c r="W191" s="201"/>
      <c r="X191" s="201" t="s">
        <v>318</v>
      </c>
      <c r="Y191" s="201" t="s">
        <v>119</v>
      </c>
      <c r="Z191" s="202"/>
      <c r="AA191" s="202"/>
      <c r="AB191" s="202"/>
      <c r="AC191" s="202"/>
      <c r="AD191" s="202"/>
      <c r="AE191" s="202"/>
      <c r="AF191" s="202"/>
      <c r="AG191" s="202" t="s">
        <v>319</v>
      </c>
      <c r="AH191" s="202"/>
      <c r="AI191" s="202"/>
      <c r="AJ191" s="202"/>
      <c r="AK191" s="202"/>
      <c r="AL191" s="202"/>
      <c r="AM191" s="202"/>
      <c r="AN191" s="202"/>
      <c r="AO191" s="202"/>
      <c r="AP191" s="202"/>
      <c r="AQ191" s="202"/>
      <c r="AR191" s="202"/>
      <c r="AS191" s="202"/>
      <c r="AT191" s="202"/>
      <c r="AU191" s="202"/>
      <c r="AV191" s="202"/>
      <c r="AW191" s="202"/>
      <c r="AX191" s="202"/>
      <c r="AY191" s="202"/>
      <c r="AZ191" s="202"/>
      <c r="BA191" s="202"/>
      <c r="BB191" s="202"/>
      <c r="BC191" s="202"/>
      <c r="BD191" s="202"/>
      <c r="BE191" s="202"/>
      <c r="BF191" s="202"/>
      <c r="BG191" s="202"/>
      <c r="BH191" s="202"/>
    </row>
    <row r="192" customFormat="false" ht="12.75" hidden="false" customHeight="false" outlineLevel="0" collapsed="false">
      <c r="A192" s="185" t="s">
        <v>111</v>
      </c>
      <c r="B192" s="186" t="s">
        <v>26</v>
      </c>
      <c r="C192" s="187" t="s">
        <v>27</v>
      </c>
      <c r="D192" s="188"/>
      <c r="E192" s="189"/>
      <c r="F192" s="190"/>
      <c r="G192" s="190" t="n">
        <f aca="false">SUMIF(AG193:AG202,"&lt;&gt;NOR",G193:G202)</f>
        <v>0</v>
      </c>
      <c r="H192" s="190"/>
      <c r="I192" s="190" t="n">
        <f aca="false">SUM(I193:I202)</f>
        <v>0</v>
      </c>
      <c r="J192" s="190"/>
      <c r="K192" s="190" t="n">
        <f aca="false">SUM(K193:K202)</f>
        <v>0</v>
      </c>
      <c r="L192" s="190"/>
      <c r="M192" s="190" t="n">
        <f aca="false">SUM(M193:M202)</f>
        <v>0</v>
      </c>
      <c r="N192" s="189"/>
      <c r="O192" s="189" t="n">
        <f aca="false">SUM(O193:O202)</f>
        <v>0</v>
      </c>
      <c r="P192" s="189"/>
      <c r="Q192" s="189" t="n">
        <f aca="false">SUM(Q193:Q202)</f>
        <v>0</v>
      </c>
      <c r="R192" s="190"/>
      <c r="S192" s="190"/>
      <c r="T192" s="191"/>
      <c r="U192" s="192"/>
      <c r="V192" s="192" t="n">
        <f aca="false">SUM(V193:V202)</f>
        <v>0</v>
      </c>
      <c r="W192" s="192"/>
      <c r="X192" s="192"/>
      <c r="Y192" s="192"/>
      <c r="AG192" s="0" t="s">
        <v>112</v>
      </c>
    </row>
    <row r="193" customFormat="false" ht="12.75" hidden="false" customHeight="false" outlineLevel="1" collapsed="false">
      <c r="A193" s="193" t="n">
        <v>55</v>
      </c>
      <c r="B193" s="194" t="s">
        <v>329</v>
      </c>
      <c r="C193" s="195" t="s">
        <v>330</v>
      </c>
      <c r="D193" s="196" t="s">
        <v>331</v>
      </c>
      <c r="E193" s="197" t="n">
        <v>1</v>
      </c>
      <c r="F193" s="198"/>
      <c r="G193" s="199" t="n">
        <f aca="false">ROUND(E193*F193,2)</f>
        <v>0</v>
      </c>
      <c r="H193" s="198"/>
      <c r="I193" s="199" t="n">
        <f aca="false">ROUND(E193*H193,2)</f>
        <v>0</v>
      </c>
      <c r="J193" s="198"/>
      <c r="K193" s="199" t="n">
        <f aca="false">ROUND(E193*J193,2)</f>
        <v>0</v>
      </c>
      <c r="L193" s="199" t="n">
        <v>21</v>
      </c>
      <c r="M193" s="199" t="n">
        <f aca="false">G193*(1+L193/100)</f>
        <v>0</v>
      </c>
      <c r="N193" s="197" t="n">
        <v>0</v>
      </c>
      <c r="O193" s="197" t="n">
        <f aca="false">ROUND(E193*N193,2)</f>
        <v>0</v>
      </c>
      <c r="P193" s="197" t="n">
        <v>0</v>
      </c>
      <c r="Q193" s="197" t="n">
        <f aca="false">ROUND(E193*P193,2)</f>
        <v>0</v>
      </c>
      <c r="R193" s="199"/>
      <c r="S193" s="199" t="s">
        <v>117</v>
      </c>
      <c r="T193" s="200" t="s">
        <v>137</v>
      </c>
      <c r="U193" s="201" t="n">
        <v>0</v>
      </c>
      <c r="V193" s="201" t="n">
        <f aca="false">ROUND(E193*U193,2)</f>
        <v>0</v>
      </c>
      <c r="W193" s="201"/>
      <c r="X193" s="201" t="s">
        <v>332</v>
      </c>
      <c r="Y193" s="201" t="s">
        <v>119</v>
      </c>
      <c r="Z193" s="202"/>
      <c r="AA193" s="202"/>
      <c r="AB193" s="202"/>
      <c r="AC193" s="202"/>
      <c r="AD193" s="202"/>
      <c r="AE193" s="202"/>
      <c r="AF193" s="202"/>
      <c r="AG193" s="202" t="s">
        <v>333</v>
      </c>
      <c r="AH193" s="202"/>
      <c r="AI193" s="202"/>
      <c r="AJ193" s="202"/>
      <c r="AK193" s="202"/>
      <c r="AL193" s="202"/>
      <c r="AM193" s="202"/>
      <c r="AN193" s="202"/>
      <c r="AO193" s="202"/>
      <c r="AP193" s="202"/>
      <c r="AQ193" s="202"/>
      <c r="AR193" s="202"/>
      <c r="AS193" s="202"/>
      <c r="AT193" s="202"/>
      <c r="AU193" s="202"/>
      <c r="AV193" s="202"/>
      <c r="AW193" s="202"/>
      <c r="AX193" s="202"/>
      <c r="AY193" s="202"/>
      <c r="AZ193" s="202"/>
      <c r="BA193" s="202"/>
      <c r="BB193" s="202"/>
      <c r="BC193" s="202"/>
      <c r="BD193" s="202"/>
      <c r="BE193" s="202"/>
      <c r="BF193" s="202"/>
      <c r="BG193" s="202"/>
      <c r="BH193" s="202"/>
    </row>
    <row r="194" customFormat="false" ht="33.75" hidden="false" customHeight="true" outlineLevel="2" collapsed="false">
      <c r="A194" s="203"/>
      <c r="B194" s="204"/>
      <c r="C194" s="220" t="s">
        <v>334</v>
      </c>
      <c r="D194" s="220"/>
      <c r="E194" s="220"/>
      <c r="F194" s="220"/>
      <c r="G194" s="220"/>
      <c r="H194" s="201"/>
      <c r="I194" s="201"/>
      <c r="J194" s="201"/>
      <c r="K194" s="201"/>
      <c r="L194" s="201"/>
      <c r="M194" s="201"/>
      <c r="N194" s="206"/>
      <c r="O194" s="206"/>
      <c r="P194" s="206"/>
      <c r="Q194" s="206"/>
      <c r="R194" s="201"/>
      <c r="S194" s="201"/>
      <c r="T194" s="201"/>
      <c r="U194" s="201"/>
      <c r="V194" s="201"/>
      <c r="W194" s="201"/>
      <c r="X194" s="201"/>
      <c r="Y194" s="201"/>
      <c r="Z194" s="202"/>
      <c r="AA194" s="202"/>
      <c r="AB194" s="202"/>
      <c r="AC194" s="202"/>
      <c r="AD194" s="202"/>
      <c r="AE194" s="202"/>
      <c r="AF194" s="202"/>
      <c r="AG194" s="202" t="s">
        <v>124</v>
      </c>
      <c r="AH194" s="202"/>
      <c r="AI194" s="202"/>
      <c r="AJ194" s="202"/>
      <c r="AK194" s="202"/>
      <c r="AL194" s="202"/>
      <c r="AM194" s="202"/>
      <c r="AN194" s="202"/>
      <c r="AO194" s="202"/>
      <c r="AP194" s="202"/>
      <c r="AQ194" s="202"/>
      <c r="AR194" s="202"/>
      <c r="AS194" s="202"/>
      <c r="AT194" s="202"/>
      <c r="AU194" s="202"/>
      <c r="AV194" s="202"/>
      <c r="AW194" s="202"/>
      <c r="AX194" s="202"/>
      <c r="AY194" s="202"/>
      <c r="AZ194" s="202"/>
      <c r="BA194" s="219" t="str">
        <f aca="false">C194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94" s="202"/>
      <c r="BC194" s="202"/>
      <c r="BD194" s="202"/>
      <c r="BE194" s="202"/>
      <c r="BF194" s="202"/>
      <c r="BG194" s="202"/>
      <c r="BH194" s="202"/>
    </row>
    <row r="195" customFormat="false" ht="12.75" hidden="false" customHeight="false" outlineLevel="1" collapsed="false">
      <c r="A195" s="211" t="n">
        <v>56</v>
      </c>
      <c r="B195" s="212" t="s">
        <v>335</v>
      </c>
      <c r="C195" s="213" t="s">
        <v>336</v>
      </c>
      <c r="D195" s="214" t="s">
        <v>331</v>
      </c>
      <c r="E195" s="215" t="n">
        <v>1</v>
      </c>
      <c r="F195" s="216"/>
      <c r="G195" s="217" t="n">
        <f aca="false">ROUND(E195*F195,2)</f>
        <v>0</v>
      </c>
      <c r="H195" s="216"/>
      <c r="I195" s="217" t="n">
        <f aca="false">ROUND(E195*H195,2)</f>
        <v>0</v>
      </c>
      <c r="J195" s="216"/>
      <c r="K195" s="217" t="n">
        <f aca="false">ROUND(E195*J195,2)</f>
        <v>0</v>
      </c>
      <c r="L195" s="217" t="n">
        <v>21</v>
      </c>
      <c r="M195" s="217" t="n">
        <f aca="false">G195*(1+L195/100)</f>
        <v>0</v>
      </c>
      <c r="N195" s="215" t="n">
        <v>0</v>
      </c>
      <c r="O195" s="215" t="n">
        <f aca="false">ROUND(E195*N195,2)</f>
        <v>0</v>
      </c>
      <c r="P195" s="215" t="n">
        <v>0</v>
      </c>
      <c r="Q195" s="215" t="n">
        <f aca="false">ROUND(E195*P195,2)</f>
        <v>0</v>
      </c>
      <c r="R195" s="217"/>
      <c r="S195" s="217" t="s">
        <v>136</v>
      </c>
      <c r="T195" s="218" t="s">
        <v>137</v>
      </c>
      <c r="U195" s="201" t="n">
        <v>0</v>
      </c>
      <c r="V195" s="201" t="n">
        <f aca="false">ROUND(E195*U195,2)</f>
        <v>0</v>
      </c>
      <c r="W195" s="201"/>
      <c r="X195" s="201" t="s">
        <v>332</v>
      </c>
      <c r="Y195" s="201" t="s">
        <v>119</v>
      </c>
      <c r="Z195" s="202"/>
      <c r="AA195" s="202"/>
      <c r="AB195" s="202"/>
      <c r="AC195" s="202"/>
      <c r="AD195" s="202"/>
      <c r="AE195" s="202"/>
      <c r="AF195" s="202"/>
      <c r="AG195" s="202" t="s">
        <v>333</v>
      </c>
      <c r="AH195" s="202"/>
      <c r="AI195" s="202"/>
      <c r="AJ195" s="202"/>
      <c r="AK195" s="202"/>
      <c r="AL195" s="202"/>
      <c r="AM195" s="202"/>
      <c r="AN195" s="202"/>
      <c r="AO195" s="202"/>
      <c r="AP195" s="202"/>
      <c r="AQ195" s="202"/>
      <c r="AR195" s="202"/>
      <c r="AS195" s="202"/>
      <c r="AT195" s="202"/>
      <c r="AU195" s="202"/>
      <c r="AV195" s="202"/>
      <c r="AW195" s="202"/>
      <c r="AX195" s="202"/>
      <c r="AY195" s="202"/>
      <c r="AZ195" s="202"/>
      <c r="BA195" s="202"/>
      <c r="BB195" s="202"/>
      <c r="BC195" s="202"/>
      <c r="BD195" s="202"/>
      <c r="BE195" s="202"/>
      <c r="BF195" s="202"/>
      <c r="BG195" s="202"/>
      <c r="BH195" s="202"/>
    </row>
    <row r="196" customFormat="false" ht="12.75" hidden="false" customHeight="false" outlineLevel="1" collapsed="false">
      <c r="A196" s="211" t="n">
        <v>57</v>
      </c>
      <c r="B196" s="212" t="s">
        <v>337</v>
      </c>
      <c r="C196" s="213" t="s">
        <v>338</v>
      </c>
      <c r="D196" s="214" t="s">
        <v>331</v>
      </c>
      <c r="E196" s="215" t="n">
        <v>1</v>
      </c>
      <c r="F196" s="216"/>
      <c r="G196" s="217" t="n">
        <f aca="false">ROUND(E196*F196,2)</f>
        <v>0</v>
      </c>
      <c r="H196" s="216"/>
      <c r="I196" s="217" t="n">
        <f aca="false">ROUND(E196*H196,2)</f>
        <v>0</v>
      </c>
      <c r="J196" s="216"/>
      <c r="K196" s="217" t="n">
        <f aca="false">ROUND(E196*J196,2)</f>
        <v>0</v>
      </c>
      <c r="L196" s="217" t="n">
        <v>21</v>
      </c>
      <c r="M196" s="217" t="n">
        <f aca="false">G196*(1+L196/100)</f>
        <v>0</v>
      </c>
      <c r="N196" s="215" t="n">
        <v>0</v>
      </c>
      <c r="O196" s="215" t="n">
        <f aca="false">ROUND(E196*N196,2)</f>
        <v>0</v>
      </c>
      <c r="P196" s="215" t="n">
        <v>0</v>
      </c>
      <c r="Q196" s="215" t="n">
        <f aca="false">ROUND(E196*P196,2)</f>
        <v>0</v>
      </c>
      <c r="R196" s="217"/>
      <c r="S196" s="217" t="s">
        <v>136</v>
      </c>
      <c r="T196" s="218" t="s">
        <v>137</v>
      </c>
      <c r="U196" s="201" t="n">
        <v>0</v>
      </c>
      <c r="V196" s="201" t="n">
        <f aca="false">ROUND(E196*U196,2)</f>
        <v>0</v>
      </c>
      <c r="W196" s="201"/>
      <c r="X196" s="201" t="s">
        <v>332</v>
      </c>
      <c r="Y196" s="201" t="s">
        <v>119</v>
      </c>
      <c r="Z196" s="202"/>
      <c r="AA196" s="202"/>
      <c r="AB196" s="202"/>
      <c r="AC196" s="202"/>
      <c r="AD196" s="202"/>
      <c r="AE196" s="202"/>
      <c r="AF196" s="202"/>
      <c r="AG196" s="202" t="s">
        <v>333</v>
      </c>
      <c r="AH196" s="202"/>
      <c r="AI196" s="202"/>
      <c r="AJ196" s="202"/>
      <c r="AK196" s="202"/>
      <c r="AL196" s="202"/>
      <c r="AM196" s="202"/>
      <c r="AN196" s="202"/>
      <c r="AO196" s="202"/>
      <c r="AP196" s="202"/>
      <c r="AQ196" s="202"/>
      <c r="AR196" s="202"/>
      <c r="AS196" s="202"/>
      <c r="AT196" s="202"/>
      <c r="AU196" s="202"/>
      <c r="AV196" s="202"/>
      <c r="AW196" s="202"/>
      <c r="AX196" s="202"/>
      <c r="AY196" s="202"/>
      <c r="AZ196" s="202"/>
      <c r="BA196" s="202"/>
      <c r="BB196" s="202"/>
      <c r="BC196" s="202"/>
      <c r="BD196" s="202"/>
      <c r="BE196" s="202"/>
      <c r="BF196" s="202"/>
      <c r="BG196" s="202"/>
      <c r="BH196" s="202"/>
    </row>
    <row r="197" customFormat="false" ht="12.75" hidden="false" customHeight="false" outlineLevel="1" collapsed="false">
      <c r="A197" s="211" t="n">
        <v>58</v>
      </c>
      <c r="B197" s="212" t="s">
        <v>339</v>
      </c>
      <c r="C197" s="213" t="s">
        <v>340</v>
      </c>
      <c r="D197" s="214" t="s">
        <v>331</v>
      </c>
      <c r="E197" s="215" t="n">
        <v>1</v>
      </c>
      <c r="F197" s="216"/>
      <c r="G197" s="217" t="n">
        <f aca="false">ROUND(E197*F197,2)</f>
        <v>0</v>
      </c>
      <c r="H197" s="216"/>
      <c r="I197" s="217" t="n">
        <f aca="false">ROUND(E197*H197,2)</f>
        <v>0</v>
      </c>
      <c r="J197" s="216"/>
      <c r="K197" s="217" t="n">
        <f aca="false">ROUND(E197*J197,2)</f>
        <v>0</v>
      </c>
      <c r="L197" s="217" t="n">
        <v>21</v>
      </c>
      <c r="M197" s="217" t="n">
        <f aca="false">G197*(1+L197/100)</f>
        <v>0</v>
      </c>
      <c r="N197" s="215" t="n">
        <v>0</v>
      </c>
      <c r="O197" s="215" t="n">
        <f aca="false">ROUND(E197*N197,2)</f>
        <v>0</v>
      </c>
      <c r="P197" s="215" t="n">
        <v>0</v>
      </c>
      <c r="Q197" s="215" t="n">
        <f aca="false">ROUND(E197*P197,2)</f>
        <v>0</v>
      </c>
      <c r="R197" s="217"/>
      <c r="S197" s="217" t="s">
        <v>136</v>
      </c>
      <c r="T197" s="218" t="s">
        <v>137</v>
      </c>
      <c r="U197" s="201" t="n">
        <v>0</v>
      </c>
      <c r="V197" s="201" t="n">
        <f aca="false">ROUND(E197*U197,2)</f>
        <v>0</v>
      </c>
      <c r="W197" s="201"/>
      <c r="X197" s="201" t="s">
        <v>332</v>
      </c>
      <c r="Y197" s="201" t="s">
        <v>119</v>
      </c>
      <c r="Z197" s="202"/>
      <c r="AA197" s="202"/>
      <c r="AB197" s="202"/>
      <c r="AC197" s="202"/>
      <c r="AD197" s="202"/>
      <c r="AE197" s="202"/>
      <c r="AF197" s="202"/>
      <c r="AG197" s="202" t="s">
        <v>333</v>
      </c>
      <c r="AH197" s="202"/>
      <c r="AI197" s="202"/>
      <c r="AJ197" s="202"/>
      <c r="AK197" s="202"/>
      <c r="AL197" s="202"/>
      <c r="AM197" s="202"/>
      <c r="AN197" s="202"/>
      <c r="AO197" s="202"/>
      <c r="AP197" s="202"/>
      <c r="AQ197" s="202"/>
      <c r="AR197" s="202"/>
      <c r="AS197" s="202"/>
      <c r="AT197" s="202"/>
      <c r="AU197" s="202"/>
      <c r="AV197" s="202"/>
      <c r="AW197" s="202"/>
      <c r="AX197" s="202"/>
      <c r="AY197" s="202"/>
      <c r="AZ197" s="202"/>
      <c r="BA197" s="202"/>
      <c r="BB197" s="202"/>
      <c r="BC197" s="202"/>
      <c r="BD197" s="202"/>
      <c r="BE197" s="202"/>
      <c r="BF197" s="202"/>
      <c r="BG197" s="202"/>
      <c r="BH197" s="202"/>
    </row>
    <row r="198" customFormat="false" ht="12.75" hidden="false" customHeight="false" outlineLevel="1" collapsed="false">
      <c r="A198" s="211" t="n">
        <v>59</v>
      </c>
      <c r="B198" s="212" t="s">
        <v>341</v>
      </c>
      <c r="C198" s="213" t="s">
        <v>342</v>
      </c>
      <c r="D198" s="214" t="s">
        <v>308</v>
      </c>
      <c r="E198" s="215" t="n">
        <v>1</v>
      </c>
      <c r="F198" s="216"/>
      <c r="G198" s="217" t="n">
        <f aca="false">ROUND(E198*F198,2)</f>
        <v>0</v>
      </c>
      <c r="H198" s="216"/>
      <c r="I198" s="217" t="n">
        <f aca="false">ROUND(E198*H198,2)</f>
        <v>0</v>
      </c>
      <c r="J198" s="216"/>
      <c r="K198" s="217" t="n">
        <f aca="false">ROUND(E198*J198,2)</f>
        <v>0</v>
      </c>
      <c r="L198" s="217" t="n">
        <v>21</v>
      </c>
      <c r="M198" s="217" t="n">
        <f aca="false">G198*(1+L198/100)</f>
        <v>0</v>
      </c>
      <c r="N198" s="215" t="n">
        <v>0</v>
      </c>
      <c r="O198" s="215" t="n">
        <f aca="false">ROUND(E198*N198,2)</f>
        <v>0</v>
      </c>
      <c r="P198" s="215" t="n">
        <v>0</v>
      </c>
      <c r="Q198" s="215" t="n">
        <f aca="false">ROUND(E198*P198,2)</f>
        <v>0</v>
      </c>
      <c r="R198" s="217"/>
      <c r="S198" s="217" t="s">
        <v>136</v>
      </c>
      <c r="T198" s="218" t="s">
        <v>137</v>
      </c>
      <c r="U198" s="201" t="n">
        <v>0</v>
      </c>
      <c r="V198" s="201" t="n">
        <f aca="false">ROUND(E198*U198,2)</f>
        <v>0</v>
      </c>
      <c r="W198" s="201"/>
      <c r="X198" s="201" t="s">
        <v>332</v>
      </c>
      <c r="Y198" s="201" t="s">
        <v>119</v>
      </c>
      <c r="Z198" s="202"/>
      <c r="AA198" s="202"/>
      <c r="AB198" s="202"/>
      <c r="AC198" s="202"/>
      <c r="AD198" s="202"/>
      <c r="AE198" s="202"/>
      <c r="AF198" s="202"/>
      <c r="AG198" s="202" t="s">
        <v>333</v>
      </c>
      <c r="AH198" s="202"/>
      <c r="AI198" s="202"/>
      <c r="AJ198" s="202"/>
      <c r="AK198" s="202"/>
      <c r="AL198" s="202"/>
      <c r="AM198" s="202"/>
      <c r="AN198" s="202"/>
      <c r="AO198" s="202"/>
      <c r="AP198" s="202"/>
      <c r="AQ198" s="202"/>
      <c r="AR198" s="202"/>
      <c r="AS198" s="202"/>
      <c r="AT198" s="202"/>
      <c r="AU198" s="202"/>
      <c r="AV198" s="202"/>
      <c r="AW198" s="202"/>
      <c r="AX198" s="202"/>
      <c r="AY198" s="202"/>
      <c r="AZ198" s="202"/>
      <c r="BA198" s="202"/>
      <c r="BB198" s="202"/>
      <c r="BC198" s="202"/>
      <c r="BD198" s="202"/>
      <c r="BE198" s="202"/>
      <c r="BF198" s="202"/>
      <c r="BG198" s="202"/>
      <c r="BH198" s="202"/>
    </row>
    <row r="199" customFormat="false" ht="12.75" hidden="false" customHeight="false" outlineLevel="1" collapsed="false">
      <c r="A199" s="193" t="n">
        <v>60</v>
      </c>
      <c r="B199" s="194" t="s">
        <v>343</v>
      </c>
      <c r="C199" s="195" t="s">
        <v>344</v>
      </c>
      <c r="D199" s="196" t="s">
        <v>331</v>
      </c>
      <c r="E199" s="197" t="n">
        <v>1</v>
      </c>
      <c r="F199" s="198"/>
      <c r="G199" s="199" t="n">
        <f aca="false">ROUND(E199*F199,2)</f>
        <v>0</v>
      </c>
      <c r="H199" s="198"/>
      <c r="I199" s="199" t="n">
        <f aca="false">ROUND(E199*H199,2)</f>
        <v>0</v>
      </c>
      <c r="J199" s="198"/>
      <c r="K199" s="199" t="n">
        <f aca="false">ROUND(E199*J199,2)</f>
        <v>0</v>
      </c>
      <c r="L199" s="199" t="n">
        <v>21</v>
      </c>
      <c r="M199" s="199" t="n">
        <f aca="false">G199*(1+L199/100)</f>
        <v>0</v>
      </c>
      <c r="N199" s="197" t="n">
        <v>0</v>
      </c>
      <c r="O199" s="197" t="n">
        <f aca="false">ROUND(E199*N199,2)</f>
        <v>0</v>
      </c>
      <c r="P199" s="197" t="n">
        <v>0</v>
      </c>
      <c r="Q199" s="197" t="n">
        <f aca="false">ROUND(E199*P199,2)</f>
        <v>0</v>
      </c>
      <c r="R199" s="199"/>
      <c r="S199" s="199" t="s">
        <v>136</v>
      </c>
      <c r="T199" s="200" t="s">
        <v>137</v>
      </c>
      <c r="U199" s="201" t="n">
        <v>0</v>
      </c>
      <c r="V199" s="201" t="n">
        <f aca="false">ROUND(E199*U199,2)</f>
        <v>0</v>
      </c>
      <c r="W199" s="201"/>
      <c r="X199" s="201" t="s">
        <v>332</v>
      </c>
      <c r="Y199" s="201" t="s">
        <v>119</v>
      </c>
      <c r="Z199" s="202"/>
      <c r="AA199" s="202"/>
      <c r="AB199" s="202"/>
      <c r="AC199" s="202"/>
      <c r="AD199" s="202"/>
      <c r="AE199" s="202"/>
      <c r="AF199" s="202"/>
      <c r="AG199" s="202" t="s">
        <v>345</v>
      </c>
      <c r="AH199" s="202"/>
      <c r="AI199" s="202"/>
      <c r="AJ199" s="202"/>
      <c r="AK199" s="202"/>
      <c r="AL199" s="202"/>
      <c r="AM199" s="202"/>
      <c r="AN199" s="202"/>
      <c r="AO199" s="202"/>
      <c r="AP199" s="202"/>
      <c r="AQ199" s="202"/>
      <c r="AR199" s="202"/>
      <c r="AS199" s="202"/>
      <c r="AT199" s="202"/>
      <c r="AU199" s="202"/>
      <c r="AV199" s="202"/>
      <c r="AW199" s="202"/>
      <c r="AX199" s="202"/>
      <c r="AY199" s="202"/>
      <c r="AZ199" s="202"/>
      <c r="BA199" s="202"/>
      <c r="BB199" s="202"/>
      <c r="BC199" s="202"/>
      <c r="BD199" s="202"/>
      <c r="BE199" s="202"/>
      <c r="BF199" s="202"/>
      <c r="BG199" s="202"/>
      <c r="BH199" s="202"/>
    </row>
    <row r="200" customFormat="false" ht="12.75" hidden="false" customHeight="true" outlineLevel="2" collapsed="false">
      <c r="A200" s="203"/>
      <c r="B200" s="204"/>
      <c r="C200" s="220" t="s">
        <v>346</v>
      </c>
      <c r="D200" s="220"/>
      <c r="E200" s="220"/>
      <c r="F200" s="220"/>
      <c r="G200" s="220"/>
      <c r="H200" s="201"/>
      <c r="I200" s="201"/>
      <c r="J200" s="201"/>
      <c r="K200" s="201"/>
      <c r="L200" s="201"/>
      <c r="M200" s="201"/>
      <c r="N200" s="206"/>
      <c r="O200" s="206"/>
      <c r="P200" s="206"/>
      <c r="Q200" s="206"/>
      <c r="R200" s="201"/>
      <c r="S200" s="201"/>
      <c r="T200" s="201"/>
      <c r="U200" s="201"/>
      <c r="V200" s="201"/>
      <c r="W200" s="201"/>
      <c r="X200" s="201"/>
      <c r="Y200" s="201"/>
      <c r="Z200" s="202"/>
      <c r="AA200" s="202"/>
      <c r="AB200" s="202"/>
      <c r="AC200" s="202"/>
      <c r="AD200" s="202"/>
      <c r="AE200" s="202"/>
      <c r="AF200" s="202"/>
      <c r="AG200" s="202" t="s">
        <v>124</v>
      </c>
      <c r="AH200" s="202"/>
      <c r="AI200" s="202"/>
      <c r="AJ200" s="202"/>
      <c r="AK200" s="202"/>
      <c r="AL200" s="202"/>
      <c r="AM200" s="202"/>
      <c r="AN200" s="202"/>
      <c r="AO200" s="202"/>
      <c r="AP200" s="202"/>
      <c r="AQ200" s="202"/>
      <c r="AR200" s="202"/>
      <c r="AS200" s="202"/>
      <c r="AT200" s="202"/>
      <c r="AU200" s="202"/>
      <c r="AV200" s="202"/>
      <c r="AW200" s="202"/>
      <c r="AX200" s="202"/>
      <c r="AY200" s="202"/>
      <c r="AZ200" s="202"/>
      <c r="BA200" s="202"/>
      <c r="BB200" s="202"/>
      <c r="BC200" s="202"/>
      <c r="BD200" s="202"/>
      <c r="BE200" s="202"/>
      <c r="BF200" s="202"/>
      <c r="BG200" s="202"/>
      <c r="BH200" s="202"/>
    </row>
    <row r="201" customFormat="false" ht="12.75" hidden="false" customHeight="false" outlineLevel="1" collapsed="false">
      <c r="A201" s="193" t="n">
        <v>61</v>
      </c>
      <c r="B201" s="194" t="s">
        <v>347</v>
      </c>
      <c r="C201" s="195" t="s">
        <v>348</v>
      </c>
      <c r="D201" s="196" t="s">
        <v>331</v>
      </c>
      <c r="E201" s="197" t="n">
        <v>1</v>
      </c>
      <c r="F201" s="198"/>
      <c r="G201" s="199" t="n">
        <f aca="false">ROUND(E201*F201,2)</f>
        <v>0</v>
      </c>
      <c r="H201" s="198"/>
      <c r="I201" s="199" t="n">
        <f aca="false">ROUND(E201*H201,2)</f>
        <v>0</v>
      </c>
      <c r="J201" s="198"/>
      <c r="K201" s="199" t="n">
        <f aca="false">ROUND(E201*J201,2)</f>
        <v>0</v>
      </c>
      <c r="L201" s="199" t="n">
        <v>21</v>
      </c>
      <c r="M201" s="199" t="n">
        <f aca="false">G201*(1+L201/100)</f>
        <v>0</v>
      </c>
      <c r="N201" s="197" t="n">
        <v>0</v>
      </c>
      <c r="O201" s="197" t="n">
        <f aca="false">ROUND(E201*N201,2)</f>
        <v>0</v>
      </c>
      <c r="P201" s="197" t="n">
        <v>0</v>
      </c>
      <c r="Q201" s="197" t="n">
        <f aca="false">ROUND(E201*P201,2)</f>
        <v>0</v>
      </c>
      <c r="R201" s="199"/>
      <c r="S201" s="199" t="s">
        <v>136</v>
      </c>
      <c r="T201" s="200" t="s">
        <v>137</v>
      </c>
      <c r="U201" s="201" t="n">
        <v>0</v>
      </c>
      <c r="V201" s="201" t="n">
        <f aca="false">ROUND(E201*U201,2)</f>
        <v>0</v>
      </c>
      <c r="W201" s="201"/>
      <c r="X201" s="201" t="s">
        <v>332</v>
      </c>
      <c r="Y201" s="201" t="s">
        <v>119</v>
      </c>
      <c r="Z201" s="202"/>
      <c r="AA201" s="202"/>
      <c r="AB201" s="202"/>
      <c r="AC201" s="202"/>
      <c r="AD201" s="202"/>
      <c r="AE201" s="202"/>
      <c r="AF201" s="202"/>
      <c r="AG201" s="202" t="s">
        <v>349</v>
      </c>
      <c r="AH201" s="202"/>
      <c r="AI201" s="202"/>
      <c r="AJ201" s="202"/>
      <c r="AK201" s="202"/>
      <c r="AL201" s="202"/>
      <c r="AM201" s="202"/>
      <c r="AN201" s="202"/>
      <c r="AO201" s="202"/>
      <c r="AP201" s="202"/>
      <c r="AQ201" s="202"/>
      <c r="AR201" s="202"/>
      <c r="AS201" s="202"/>
      <c r="AT201" s="202"/>
      <c r="AU201" s="202"/>
      <c r="AV201" s="202"/>
      <c r="AW201" s="202"/>
      <c r="AX201" s="202"/>
      <c r="AY201" s="202"/>
      <c r="AZ201" s="202"/>
      <c r="BA201" s="202"/>
      <c r="BB201" s="202"/>
      <c r="BC201" s="202"/>
      <c r="BD201" s="202"/>
      <c r="BE201" s="202"/>
      <c r="BF201" s="202"/>
      <c r="BG201" s="202"/>
      <c r="BH201" s="202"/>
    </row>
    <row r="202" customFormat="false" ht="12.75" hidden="false" customHeight="true" outlineLevel="2" collapsed="false">
      <c r="A202" s="203"/>
      <c r="B202" s="204"/>
      <c r="C202" s="220" t="s">
        <v>350</v>
      </c>
      <c r="D202" s="220"/>
      <c r="E202" s="220"/>
      <c r="F202" s="220"/>
      <c r="G202" s="220"/>
      <c r="H202" s="201"/>
      <c r="I202" s="201"/>
      <c r="J202" s="201"/>
      <c r="K202" s="201"/>
      <c r="L202" s="201"/>
      <c r="M202" s="201"/>
      <c r="N202" s="206"/>
      <c r="O202" s="206"/>
      <c r="P202" s="206"/>
      <c r="Q202" s="206"/>
      <c r="R202" s="201"/>
      <c r="S202" s="201"/>
      <c r="T202" s="201"/>
      <c r="U202" s="201"/>
      <c r="V202" s="201"/>
      <c r="W202" s="201"/>
      <c r="X202" s="201"/>
      <c r="Y202" s="201"/>
      <c r="Z202" s="202"/>
      <c r="AA202" s="202"/>
      <c r="AB202" s="202"/>
      <c r="AC202" s="202"/>
      <c r="AD202" s="202"/>
      <c r="AE202" s="202"/>
      <c r="AF202" s="202"/>
      <c r="AG202" s="202" t="s">
        <v>124</v>
      </c>
      <c r="AH202" s="202"/>
      <c r="AI202" s="202"/>
      <c r="AJ202" s="202"/>
      <c r="AK202" s="202"/>
      <c r="AL202" s="202"/>
      <c r="AM202" s="202"/>
      <c r="AN202" s="202"/>
      <c r="AO202" s="202"/>
      <c r="AP202" s="202"/>
      <c r="AQ202" s="202"/>
      <c r="AR202" s="202"/>
      <c r="AS202" s="202"/>
      <c r="AT202" s="202"/>
      <c r="AU202" s="202"/>
      <c r="AV202" s="202"/>
      <c r="AW202" s="202"/>
      <c r="AX202" s="202"/>
      <c r="AY202" s="202"/>
      <c r="AZ202" s="202"/>
      <c r="BA202" s="219" t="str">
        <f aca="false">C202</f>
        <v>Náklady na vyhotovení dokumentace skutečného provedení stavby a její předání objednateli v požadované formě a požadovaném počtu.</v>
      </c>
      <c r="BB202" s="202"/>
      <c r="BC202" s="202"/>
      <c r="BD202" s="202"/>
      <c r="BE202" s="202"/>
      <c r="BF202" s="202"/>
      <c r="BG202" s="202"/>
      <c r="BH202" s="202"/>
    </row>
    <row r="203" customFormat="false" ht="12.75" hidden="false" customHeight="false" outlineLevel="0" collapsed="false">
      <c r="A203" s="163"/>
      <c r="B203" s="169"/>
      <c r="C203" s="226"/>
      <c r="D203" s="171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AE203" s="0" t="n">
        <v>15</v>
      </c>
      <c r="AF203" s="0" t="n">
        <v>21</v>
      </c>
      <c r="AG203" s="0" t="s">
        <v>97</v>
      </c>
    </row>
    <row r="204" customFormat="false" ht="12.75" hidden="false" customHeight="false" outlineLevel="0" collapsed="false">
      <c r="A204" s="227"/>
      <c r="B204" s="228" t="s">
        <v>20</v>
      </c>
      <c r="C204" s="229"/>
      <c r="D204" s="230"/>
      <c r="E204" s="231"/>
      <c r="F204" s="231"/>
      <c r="G204" s="232" t="n">
        <f aca="false">G8+G20+G22+G25+G107+G126+G142+G180+G183+G192</f>
        <v>0</v>
      </c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AE204" s="0" t="n">
        <f aca="false">SUMIF(L7:L202,AE203,G7:G202)</f>
        <v>0</v>
      </c>
      <c r="AF204" s="0" t="n">
        <f aca="false">SUMIF(L7:L202,AF203,G7:G202)</f>
        <v>0</v>
      </c>
      <c r="AG204" s="0" t="s">
        <v>351</v>
      </c>
    </row>
    <row r="205" customFormat="false" ht="12.75" hidden="false" customHeight="false" outlineLevel="0" collapsed="false">
      <c r="C205" s="233"/>
      <c r="D205" s="111"/>
      <c r="AG205" s="0" t="s">
        <v>352</v>
      </c>
    </row>
    <row r="206" customFormat="false" ht="12.75" hidden="false" customHeight="false" outlineLevel="0" collapsed="false">
      <c r="D206" s="111"/>
    </row>
    <row r="207" customFormat="false" ht="12.75" hidden="false" customHeight="false" outlineLevel="0" collapsed="false">
      <c r="D207" s="111"/>
    </row>
    <row r="208" customFormat="false" ht="12.75" hidden="false" customHeight="false" outlineLevel="0" collapsed="false">
      <c r="D208" s="111"/>
    </row>
    <row r="209" customFormat="false" ht="12.75" hidden="false" customHeight="false" outlineLevel="0" collapsed="false">
      <c r="D209" s="111"/>
    </row>
    <row r="210" customFormat="false" ht="12.75" hidden="false" customHeight="false" outlineLevel="0" collapsed="false">
      <c r="D210" s="111"/>
    </row>
    <row r="211" customFormat="false" ht="12.75" hidden="false" customHeight="false" outlineLevel="0" collapsed="false">
      <c r="D211" s="111"/>
    </row>
    <row r="212" customFormat="false" ht="12.75" hidden="false" customHeight="false" outlineLevel="0" collapsed="false">
      <c r="D212" s="111"/>
    </row>
    <row r="213" customFormat="false" ht="12.75" hidden="false" customHeight="false" outlineLevel="0" collapsed="false">
      <c r="D213" s="111"/>
    </row>
    <row r="214" customFormat="false" ht="12.75" hidden="false" customHeight="false" outlineLevel="0" collapsed="false">
      <c r="D214" s="111"/>
    </row>
    <row r="215" customFormat="false" ht="12.75" hidden="false" customHeight="false" outlineLevel="0" collapsed="false">
      <c r="D215" s="111"/>
    </row>
    <row r="216" customFormat="false" ht="12.75" hidden="false" customHeight="false" outlineLevel="0" collapsed="false">
      <c r="D216" s="111"/>
    </row>
    <row r="217" customFormat="false" ht="12.75" hidden="false" customHeight="false" outlineLevel="0" collapsed="false">
      <c r="D217" s="111"/>
    </row>
    <row r="218" customFormat="false" ht="12.75" hidden="false" customHeight="false" outlineLevel="0" collapsed="false">
      <c r="D218" s="111"/>
    </row>
    <row r="219" customFormat="false" ht="12.75" hidden="false" customHeight="false" outlineLevel="0" collapsed="false">
      <c r="D219" s="111"/>
    </row>
    <row r="220" customFormat="false" ht="12.75" hidden="false" customHeight="false" outlineLevel="0" collapsed="false">
      <c r="D220" s="111"/>
    </row>
    <row r="221" customFormat="false" ht="12.75" hidden="false" customHeight="false" outlineLevel="0" collapsed="false">
      <c r="D221" s="111"/>
    </row>
    <row r="222" customFormat="false" ht="12.75" hidden="false" customHeight="false" outlineLevel="0" collapsed="false">
      <c r="D222" s="111"/>
    </row>
    <row r="223" customFormat="false" ht="12.75" hidden="false" customHeight="false" outlineLevel="0" collapsed="false">
      <c r="D223" s="111"/>
    </row>
    <row r="224" customFormat="false" ht="12.75" hidden="false" customHeight="false" outlineLevel="0" collapsed="false">
      <c r="D224" s="111"/>
    </row>
    <row r="225" customFormat="false" ht="12.75" hidden="false" customHeight="false" outlineLevel="0" collapsed="false">
      <c r="D225" s="111"/>
    </row>
    <row r="226" customFormat="false" ht="12.75" hidden="false" customHeight="false" outlineLevel="0" collapsed="false">
      <c r="D226" s="111"/>
    </row>
    <row r="227" customFormat="false" ht="12.75" hidden="false" customHeight="false" outlineLevel="0" collapsed="false">
      <c r="D227" s="111"/>
    </row>
    <row r="228" customFormat="false" ht="12.75" hidden="false" customHeight="false" outlineLevel="0" collapsed="false">
      <c r="D228" s="111"/>
    </row>
    <row r="229" customFormat="false" ht="12.75" hidden="false" customHeight="false" outlineLevel="0" collapsed="false">
      <c r="D229" s="111"/>
    </row>
    <row r="230" customFormat="false" ht="12.75" hidden="false" customHeight="false" outlineLevel="0" collapsed="false">
      <c r="D230" s="111"/>
    </row>
    <row r="231" customFormat="false" ht="12.75" hidden="false" customHeight="false" outlineLevel="0" collapsed="false">
      <c r="D231" s="111"/>
    </row>
    <row r="232" customFormat="false" ht="12.75" hidden="false" customHeight="false" outlineLevel="0" collapsed="false">
      <c r="D232" s="111"/>
    </row>
    <row r="233" customFormat="false" ht="12.75" hidden="false" customHeight="false" outlineLevel="0" collapsed="false">
      <c r="D233" s="111"/>
    </row>
    <row r="234" customFormat="false" ht="12.75" hidden="false" customHeight="false" outlineLevel="0" collapsed="false">
      <c r="D234" s="111"/>
    </row>
    <row r="235" customFormat="false" ht="12.75" hidden="false" customHeight="false" outlineLevel="0" collapsed="false">
      <c r="D235" s="111"/>
    </row>
    <row r="236" customFormat="false" ht="12.75" hidden="false" customHeight="false" outlineLevel="0" collapsed="false">
      <c r="D236" s="111"/>
    </row>
    <row r="237" customFormat="false" ht="12.75" hidden="false" customHeight="false" outlineLevel="0" collapsed="false">
      <c r="D237" s="111"/>
    </row>
    <row r="238" customFormat="false" ht="12.75" hidden="false" customHeight="false" outlineLevel="0" collapsed="false">
      <c r="D238" s="111"/>
    </row>
    <row r="239" customFormat="false" ht="12.75" hidden="false" customHeight="false" outlineLevel="0" collapsed="false">
      <c r="D239" s="111"/>
    </row>
    <row r="240" customFormat="false" ht="12.75" hidden="false" customHeight="false" outlineLevel="0" collapsed="false">
      <c r="D240" s="111"/>
    </row>
    <row r="241" customFormat="false" ht="12.75" hidden="false" customHeight="false" outlineLevel="0" collapsed="false">
      <c r="D241" s="111"/>
    </row>
    <row r="242" customFormat="false" ht="12.75" hidden="false" customHeight="false" outlineLevel="0" collapsed="false">
      <c r="D242" s="111"/>
    </row>
    <row r="243" customFormat="false" ht="12.75" hidden="false" customHeight="false" outlineLevel="0" collapsed="false">
      <c r="D243" s="111"/>
    </row>
    <row r="244" customFormat="false" ht="12.75" hidden="false" customHeight="false" outlineLevel="0" collapsed="false">
      <c r="D244" s="111"/>
    </row>
    <row r="245" customFormat="false" ht="12.75" hidden="false" customHeight="false" outlineLevel="0" collapsed="false">
      <c r="D245" s="111"/>
    </row>
    <row r="246" customFormat="false" ht="12.75" hidden="false" customHeight="false" outlineLevel="0" collapsed="false">
      <c r="D246" s="111"/>
    </row>
    <row r="247" customFormat="false" ht="12.75" hidden="false" customHeight="false" outlineLevel="0" collapsed="false">
      <c r="D247" s="111"/>
    </row>
    <row r="248" customFormat="false" ht="12.75" hidden="false" customHeight="false" outlineLevel="0" collapsed="false">
      <c r="D248" s="111"/>
    </row>
    <row r="249" customFormat="false" ht="12.75" hidden="false" customHeight="false" outlineLevel="0" collapsed="false">
      <c r="D249" s="111"/>
    </row>
    <row r="250" customFormat="false" ht="12.75" hidden="false" customHeight="false" outlineLevel="0" collapsed="false">
      <c r="D250" s="111"/>
    </row>
    <row r="251" customFormat="false" ht="12.75" hidden="false" customHeight="false" outlineLevel="0" collapsed="false">
      <c r="D251" s="111"/>
    </row>
    <row r="252" customFormat="false" ht="12.75" hidden="false" customHeight="false" outlineLevel="0" collapsed="false">
      <c r="D252" s="111"/>
    </row>
    <row r="253" customFormat="false" ht="12.75" hidden="false" customHeight="false" outlineLevel="0" collapsed="false">
      <c r="D253" s="111"/>
    </row>
    <row r="254" customFormat="false" ht="12.75" hidden="false" customHeight="false" outlineLevel="0" collapsed="false">
      <c r="D254" s="111"/>
    </row>
    <row r="255" customFormat="false" ht="12.75" hidden="false" customHeight="false" outlineLevel="0" collapsed="false">
      <c r="D255" s="111"/>
    </row>
    <row r="256" customFormat="false" ht="12.75" hidden="false" customHeight="false" outlineLevel="0" collapsed="false">
      <c r="D256" s="111"/>
    </row>
    <row r="257" customFormat="false" ht="12.75" hidden="false" customHeight="false" outlineLevel="0" collapsed="false">
      <c r="D257" s="111"/>
    </row>
    <row r="258" customFormat="false" ht="12.75" hidden="false" customHeight="false" outlineLevel="0" collapsed="false">
      <c r="D258" s="111"/>
    </row>
    <row r="259" customFormat="false" ht="12.75" hidden="false" customHeight="false" outlineLevel="0" collapsed="false">
      <c r="D259" s="111"/>
    </row>
    <row r="260" customFormat="false" ht="12.75" hidden="false" customHeight="false" outlineLevel="0" collapsed="false">
      <c r="D260" s="111"/>
    </row>
    <row r="261" customFormat="false" ht="12.75" hidden="false" customHeight="false" outlineLevel="0" collapsed="false">
      <c r="D261" s="111"/>
    </row>
    <row r="262" customFormat="false" ht="12.75" hidden="false" customHeight="false" outlineLevel="0" collapsed="false">
      <c r="D262" s="111"/>
    </row>
    <row r="263" customFormat="false" ht="12.75" hidden="false" customHeight="false" outlineLevel="0" collapsed="false">
      <c r="D263" s="111"/>
    </row>
    <row r="264" customFormat="false" ht="12.75" hidden="false" customHeight="false" outlineLevel="0" collapsed="false">
      <c r="D264" s="111"/>
    </row>
    <row r="265" customFormat="false" ht="12.75" hidden="false" customHeight="false" outlineLevel="0" collapsed="false">
      <c r="D265" s="111"/>
    </row>
    <row r="266" customFormat="false" ht="12.75" hidden="false" customHeight="false" outlineLevel="0" collapsed="false">
      <c r="D266" s="111"/>
    </row>
    <row r="267" customFormat="false" ht="12.75" hidden="false" customHeight="false" outlineLevel="0" collapsed="false">
      <c r="D267" s="111"/>
    </row>
    <row r="268" customFormat="false" ht="12.75" hidden="false" customHeight="false" outlineLevel="0" collapsed="false">
      <c r="D268" s="111"/>
    </row>
    <row r="269" customFormat="false" ht="12.75" hidden="false" customHeight="false" outlineLevel="0" collapsed="false">
      <c r="D269" s="111"/>
    </row>
    <row r="270" customFormat="false" ht="12.75" hidden="false" customHeight="false" outlineLevel="0" collapsed="false">
      <c r="D270" s="111"/>
    </row>
    <row r="271" customFormat="false" ht="12.75" hidden="false" customHeight="false" outlineLevel="0" collapsed="false">
      <c r="D271" s="111"/>
    </row>
    <row r="272" customFormat="false" ht="12.75" hidden="false" customHeight="false" outlineLevel="0" collapsed="false">
      <c r="D272" s="111"/>
    </row>
    <row r="273" customFormat="false" ht="12.75" hidden="false" customHeight="false" outlineLevel="0" collapsed="false">
      <c r="D273" s="111"/>
    </row>
    <row r="274" customFormat="false" ht="12.75" hidden="false" customHeight="false" outlineLevel="0" collapsed="false">
      <c r="D274" s="111"/>
    </row>
    <row r="275" customFormat="false" ht="12.75" hidden="false" customHeight="false" outlineLevel="0" collapsed="false">
      <c r="D275" s="111"/>
    </row>
    <row r="276" customFormat="false" ht="12.75" hidden="false" customHeight="false" outlineLevel="0" collapsed="false">
      <c r="D276" s="111"/>
    </row>
    <row r="277" customFormat="false" ht="12.75" hidden="false" customHeight="false" outlineLevel="0" collapsed="false">
      <c r="D277" s="111"/>
    </row>
    <row r="278" customFormat="false" ht="12.75" hidden="false" customHeight="false" outlineLevel="0" collapsed="false">
      <c r="D278" s="111"/>
    </row>
    <row r="279" customFormat="false" ht="12.75" hidden="false" customHeight="false" outlineLevel="0" collapsed="false">
      <c r="D279" s="111"/>
    </row>
    <row r="280" customFormat="false" ht="12.75" hidden="false" customHeight="false" outlineLevel="0" collapsed="false">
      <c r="D280" s="111"/>
    </row>
    <row r="281" customFormat="false" ht="12.75" hidden="false" customHeight="false" outlineLevel="0" collapsed="false">
      <c r="D281" s="111"/>
    </row>
    <row r="282" customFormat="false" ht="12.75" hidden="false" customHeight="false" outlineLevel="0" collapsed="false">
      <c r="D282" s="111"/>
    </row>
    <row r="283" customFormat="false" ht="12.75" hidden="false" customHeight="false" outlineLevel="0" collapsed="false">
      <c r="D283" s="111"/>
    </row>
    <row r="284" customFormat="false" ht="12.75" hidden="false" customHeight="false" outlineLevel="0" collapsed="false">
      <c r="D284" s="111"/>
    </row>
    <row r="285" customFormat="false" ht="12.75" hidden="false" customHeight="false" outlineLevel="0" collapsed="false">
      <c r="D285" s="111"/>
    </row>
    <row r="286" customFormat="false" ht="12.75" hidden="false" customHeight="false" outlineLevel="0" collapsed="false">
      <c r="D286" s="111"/>
    </row>
    <row r="287" customFormat="false" ht="12.75" hidden="false" customHeight="false" outlineLevel="0" collapsed="false">
      <c r="D287" s="111"/>
    </row>
    <row r="288" customFormat="false" ht="12.75" hidden="false" customHeight="false" outlineLevel="0" collapsed="false">
      <c r="D288" s="111"/>
    </row>
    <row r="289" customFormat="false" ht="12.75" hidden="false" customHeight="false" outlineLevel="0" collapsed="false">
      <c r="D289" s="111"/>
    </row>
    <row r="290" customFormat="false" ht="12.75" hidden="false" customHeight="false" outlineLevel="0" collapsed="false">
      <c r="D290" s="111"/>
    </row>
    <row r="291" customFormat="false" ht="12.75" hidden="false" customHeight="false" outlineLevel="0" collapsed="false">
      <c r="D291" s="111"/>
    </row>
    <row r="292" customFormat="false" ht="12.75" hidden="false" customHeight="false" outlineLevel="0" collapsed="false">
      <c r="D292" s="111"/>
    </row>
    <row r="293" customFormat="false" ht="12.75" hidden="false" customHeight="false" outlineLevel="0" collapsed="false">
      <c r="D293" s="111"/>
    </row>
    <row r="294" customFormat="false" ht="12.75" hidden="false" customHeight="false" outlineLevel="0" collapsed="false">
      <c r="D294" s="111"/>
    </row>
    <row r="295" customFormat="false" ht="12.75" hidden="false" customHeight="false" outlineLevel="0" collapsed="false">
      <c r="D295" s="111"/>
    </row>
    <row r="296" customFormat="false" ht="12.75" hidden="false" customHeight="false" outlineLevel="0" collapsed="false">
      <c r="D296" s="111"/>
    </row>
    <row r="297" customFormat="false" ht="12.75" hidden="false" customHeight="false" outlineLevel="0" collapsed="false">
      <c r="D297" s="111"/>
    </row>
    <row r="298" customFormat="false" ht="12.75" hidden="false" customHeight="false" outlineLevel="0" collapsed="false">
      <c r="D298" s="111"/>
    </row>
    <row r="299" customFormat="false" ht="12.75" hidden="false" customHeight="false" outlineLevel="0" collapsed="false">
      <c r="D299" s="111"/>
    </row>
    <row r="300" customFormat="false" ht="12.75" hidden="false" customHeight="false" outlineLevel="0" collapsed="false">
      <c r="D300" s="111"/>
    </row>
    <row r="301" customFormat="false" ht="12.75" hidden="false" customHeight="false" outlineLevel="0" collapsed="false">
      <c r="D301" s="111"/>
    </row>
    <row r="302" customFormat="false" ht="12.75" hidden="false" customHeight="false" outlineLevel="0" collapsed="false">
      <c r="D302" s="111"/>
    </row>
    <row r="303" customFormat="false" ht="12.75" hidden="false" customHeight="false" outlineLevel="0" collapsed="false">
      <c r="D303" s="111"/>
    </row>
    <row r="304" customFormat="false" ht="12.75" hidden="false" customHeight="false" outlineLevel="0" collapsed="false">
      <c r="D304" s="111"/>
    </row>
    <row r="305" customFormat="false" ht="12.75" hidden="false" customHeight="false" outlineLevel="0" collapsed="false">
      <c r="D305" s="111"/>
    </row>
    <row r="306" customFormat="false" ht="12.75" hidden="false" customHeight="false" outlineLevel="0" collapsed="false">
      <c r="D306" s="111"/>
    </row>
    <row r="307" customFormat="false" ht="12.75" hidden="false" customHeight="false" outlineLevel="0" collapsed="false">
      <c r="D307" s="111"/>
    </row>
    <row r="308" customFormat="false" ht="12.75" hidden="false" customHeight="false" outlineLevel="0" collapsed="false">
      <c r="D308" s="111"/>
    </row>
    <row r="309" customFormat="false" ht="12.75" hidden="false" customHeight="false" outlineLevel="0" collapsed="false">
      <c r="D309" s="111"/>
    </row>
    <row r="310" customFormat="false" ht="12.75" hidden="false" customHeight="false" outlineLevel="0" collapsed="false">
      <c r="D310" s="111"/>
    </row>
    <row r="311" customFormat="false" ht="12.75" hidden="false" customHeight="false" outlineLevel="0" collapsed="false">
      <c r="D311" s="111"/>
    </row>
    <row r="312" customFormat="false" ht="12.75" hidden="false" customHeight="false" outlineLevel="0" collapsed="false">
      <c r="D312" s="111"/>
    </row>
    <row r="313" customFormat="false" ht="12.75" hidden="false" customHeight="false" outlineLevel="0" collapsed="false">
      <c r="D313" s="111"/>
    </row>
    <row r="314" customFormat="false" ht="12.75" hidden="false" customHeight="false" outlineLevel="0" collapsed="false">
      <c r="D314" s="111"/>
    </row>
    <row r="315" customFormat="false" ht="12.75" hidden="false" customHeight="false" outlineLevel="0" collapsed="false">
      <c r="D315" s="111"/>
    </row>
    <row r="316" customFormat="false" ht="12.75" hidden="false" customHeight="false" outlineLevel="0" collapsed="false">
      <c r="D316" s="111"/>
    </row>
    <row r="317" customFormat="false" ht="12.75" hidden="false" customHeight="false" outlineLevel="0" collapsed="false">
      <c r="D317" s="111"/>
    </row>
    <row r="318" customFormat="false" ht="12.75" hidden="false" customHeight="false" outlineLevel="0" collapsed="false">
      <c r="D318" s="111"/>
    </row>
    <row r="319" customFormat="false" ht="12.75" hidden="false" customHeight="false" outlineLevel="0" collapsed="false">
      <c r="D319" s="111"/>
    </row>
    <row r="320" customFormat="false" ht="12.75" hidden="false" customHeight="false" outlineLevel="0" collapsed="false">
      <c r="D320" s="111"/>
    </row>
    <row r="321" customFormat="false" ht="12.75" hidden="false" customHeight="false" outlineLevel="0" collapsed="false">
      <c r="D321" s="111"/>
    </row>
    <row r="322" customFormat="false" ht="12.75" hidden="false" customHeight="false" outlineLevel="0" collapsed="false">
      <c r="D322" s="111"/>
    </row>
    <row r="323" customFormat="false" ht="12.75" hidden="false" customHeight="false" outlineLevel="0" collapsed="false">
      <c r="D323" s="111"/>
    </row>
    <row r="324" customFormat="false" ht="12.75" hidden="false" customHeight="false" outlineLevel="0" collapsed="false">
      <c r="D324" s="111"/>
    </row>
    <row r="325" customFormat="false" ht="12.75" hidden="false" customHeight="false" outlineLevel="0" collapsed="false">
      <c r="D325" s="111"/>
    </row>
    <row r="326" customFormat="false" ht="12.75" hidden="false" customHeight="false" outlineLevel="0" collapsed="false">
      <c r="D326" s="111"/>
    </row>
    <row r="327" customFormat="false" ht="12.75" hidden="false" customHeight="false" outlineLevel="0" collapsed="false">
      <c r="D327" s="111"/>
    </row>
    <row r="328" customFormat="false" ht="12.75" hidden="false" customHeight="false" outlineLevel="0" collapsed="false">
      <c r="D328" s="111"/>
    </row>
    <row r="329" customFormat="false" ht="12.75" hidden="false" customHeight="false" outlineLevel="0" collapsed="false">
      <c r="D329" s="111"/>
    </row>
    <row r="330" customFormat="false" ht="12.75" hidden="false" customHeight="false" outlineLevel="0" collapsed="false">
      <c r="D330" s="111"/>
    </row>
    <row r="331" customFormat="false" ht="12.75" hidden="false" customHeight="false" outlineLevel="0" collapsed="false">
      <c r="D331" s="111"/>
    </row>
    <row r="332" customFormat="false" ht="12.75" hidden="false" customHeight="false" outlineLevel="0" collapsed="false">
      <c r="D332" s="111"/>
    </row>
    <row r="333" customFormat="false" ht="12.75" hidden="false" customHeight="false" outlineLevel="0" collapsed="false">
      <c r="D333" s="111"/>
    </row>
    <row r="334" customFormat="false" ht="12.75" hidden="false" customHeight="false" outlineLevel="0" collapsed="false">
      <c r="D334" s="111"/>
    </row>
    <row r="335" customFormat="false" ht="12.75" hidden="false" customHeight="false" outlineLevel="0" collapsed="false">
      <c r="D335" s="111"/>
    </row>
    <row r="336" customFormat="false" ht="12.75" hidden="false" customHeight="false" outlineLevel="0" collapsed="false">
      <c r="D336" s="111"/>
    </row>
    <row r="337" customFormat="false" ht="12.75" hidden="false" customHeight="false" outlineLevel="0" collapsed="false">
      <c r="D337" s="111"/>
    </row>
    <row r="338" customFormat="false" ht="12.75" hidden="false" customHeight="false" outlineLevel="0" collapsed="false">
      <c r="D338" s="111"/>
    </row>
    <row r="339" customFormat="false" ht="12.75" hidden="false" customHeight="false" outlineLevel="0" collapsed="false">
      <c r="D339" s="111"/>
    </row>
    <row r="340" customFormat="false" ht="12.75" hidden="false" customHeight="false" outlineLevel="0" collapsed="false">
      <c r="D340" s="111"/>
    </row>
    <row r="341" customFormat="false" ht="12.75" hidden="false" customHeight="false" outlineLevel="0" collapsed="false">
      <c r="D341" s="111"/>
    </row>
    <row r="342" customFormat="false" ht="12.75" hidden="false" customHeight="false" outlineLevel="0" collapsed="false">
      <c r="D342" s="111"/>
    </row>
    <row r="343" customFormat="false" ht="12.75" hidden="false" customHeight="false" outlineLevel="0" collapsed="false">
      <c r="D343" s="111"/>
    </row>
    <row r="344" customFormat="false" ht="12.75" hidden="false" customHeight="false" outlineLevel="0" collapsed="false">
      <c r="D344" s="111"/>
    </row>
    <row r="345" customFormat="false" ht="12.75" hidden="false" customHeight="false" outlineLevel="0" collapsed="false">
      <c r="D345" s="111"/>
    </row>
    <row r="346" customFormat="false" ht="12.75" hidden="false" customHeight="false" outlineLevel="0" collapsed="false">
      <c r="D346" s="111"/>
    </row>
    <row r="347" customFormat="false" ht="12.75" hidden="false" customHeight="false" outlineLevel="0" collapsed="false">
      <c r="D347" s="111"/>
    </row>
    <row r="348" customFormat="false" ht="12.75" hidden="false" customHeight="false" outlineLevel="0" collapsed="false">
      <c r="D348" s="111"/>
    </row>
    <row r="349" customFormat="false" ht="12.75" hidden="false" customHeight="false" outlineLevel="0" collapsed="false">
      <c r="D349" s="111"/>
    </row>
    <row r="350" customFormat="false" ht="12.75" hidden="false" customHeight="false" outlineLevel="0" collapsed="false">
      <c r="D350" s="111"/>
    </row>
    <row r="351" customFormat="false" ht="12.75" hidden="false" customHeight="false" outlineLevel="0" collapsed="false">
      <c r="D351" s="111"/>
    </row>
    <row r="352" customFormat="false" ht="12.75" hidden="false" customHeight="false" outlineLevel="0" collapsed="false">
      <c r="D352" s="111"/>
    </row>
    <row r="353" customFormat="false" ht="12.75" hidden="false" customHeight="false" outlineLevel="0" collapsed="false">
      <c r="D353" s="111"/>
    </row>
    <row r="354" customFormat="false" ht="12.75" hidden="false" customHeight="false" outlineLevel="0" collapsed="false">
      <c r="D354" s="111"/>
    </row>
    <row r="355" customFormat="false" ht="12.75" hidden="false" customHeight="false" outlineLevel="0" collapsed="false">
      <c r="D355" s="111"/>
    </row>
    <row r="356" customFormat="false" ht="12.75" hidden="false" customHeight="false" outlineLevel="0" collapsed="false">
      <c r="D356" s="111"/>
    </row>
    <row r="357" customFormat="false" ht="12.75" hidden="false" customHeight="false" outlineLevel="0" collapsed="false">
      <c r="D357" s="111"/>
    </row>
    <row r="358" customFormat="false" ht="12.75" hidden="false" customHeight="false" outlineLevel="0" collapsed="false">
      <c r="D358" s="111"/>
    </row>
    <row r="359" customFormat="false" ht="12.75" hidden="false" customHeight="false" outlineLevel="0" collapsed="false">
      <c r="D359" s="111"/>
    </row>
    <row r="360" customFormat="false" ht="12.75" hidden="false" customHeight="false" outlineLevel="0" collapsed="false">
      <c r="D360" s="111"/>
    </row>
    <row r="361" customFormat="false" ht="12.75" hidden="false" customHeight="false" outlineLevel="0" collapsed="false">
      <c r="D361" s="111"/>
    </row>
    <row r="362" customFormat="false" ht="12.75" hidden="false" customHeight="false" outlineLevel="0" collapsed="false">
      <c r="D362" s="111"/>
    </row>
    <row r="363" customFormat="false" ht="12.75" hidden="false" customHeight="false" outlineLevel="0" collapsed="false">
      <c r="D363" s="111"/>
    </row>
    <row r="364" customFormat="false" ht="12.75" hidden="false" customHeight="false" outlineLevel="0" collapsed="false">
      <c r="D364" s="111"/>
    </row>
    <row r="365" customFormat="false" ht="12.75" hidden="false" customHeight="false" outlineLevel="0" collapsed="false">
      <c r="D365" s="111"/>
    </row>
    <row r="366" customFormat="false" ht="12.75" hidden="false" customHeight="false" outlineLevel="0" collapsed="false">
      <c r="D366" s="111"/>
    </row>
    <row r="367" customFormat="false" ht="12.75" hidden="false" customHeight="false" outlineLevel="0" collapsed="false">
      <c r="D367" s="111"/>
    </row>
    <row r="368" customFormat="false" ht="12.75" hidden="false" customHeight="false" outlineLevel="0" collapsed="false">
      <c r="D368" s="111"/>
    </row>
    <row r="369" customFormat="false" ht="12.75" hidden="false" customHeight="false" outlineLevel="0" collapsed="false">
      <c r="D369" s="111"/>
    </row>
    <row r="370" customFormat="false" ht="12.75" hidden="false" customHeight="false" outlineLevel="0" collapsed="false">
      <c r="D370" s="111"/>
    </row>
    <row r="371" customFormat="false" ht="12.75" hidden="false" customHeight="false" outlineLevel="0" collapsed="false">
      <c r="D371" s="111"/>
    </row>
    <row r="372" customFormat="false" ht="12.75" hidden="false" customHeight="false" outlineLevel="0" collapsed="false">
      <c r="D372" s="111"/>
    </row>
    <row r="373" customFormat="false" ht="12.75" hidden="false" customHeight="false" outlineLevel="0" collapsed="false">
      <c r="D373" s="111"/>
    </row>
    <row r="374" customFormat="false" ht="12.75" hidden="false" customHeight="false" outlineLevel="0" collapsed="false">
      <c r="D374" s="111"/>
    </row>
    <row r="375" customFormat="false" ht="12.75" hidden="false" customHeight="false" outlineLevel="0" collapsed="false">
      <c r="D375" s="111"/>
    </row>
    <row r="376" customFormat="false" ht="12.75" hidden="false" customHeight="false" outlineLevel="0" collapsed="false">
      <c r="D376" s="111"/>
    </row>
    <row r="377" customFormat="false" ht="12.75" hidden="false" customHeight="false" outlineLevel="0" collapsed="false">
      <c r="D377" s="111"/>
    </row>
    <row r="378" customFormat="false" ht="12.75" hidden="false" customHeight="false" outlineLevel="0" collapsed="false">
      <c r="D378" s="111"/>
    </row>
    <row r="379" customFormat="false" ht="12.75" hidden="false" customHeight="false" outlineLevel="0" collapsed="false">
      <c r="D379" s="111"/>
    </row>
    <row r="380" customFormat="false" ht="12.75" hidden="false" customHeight="false" outlineLevel="0" collapsed="false">
      <c r="D380" s="111"/>
    </row>
    <row r="381" customFormat="false" ht="12.75" hidden="false" customHeight="false" outlineLevel="0" collapsed="false">
      <c r="D381" s="111"/>
    </row>
    <row r="382" customFormat="false" ht="12.75" hidden="false" customHeight="false" outlineLevel="0" collapsed="false">
      <c r="D382" s="111"/>
    </row>
    <row r="383" customFormat="false" ht="12.75" hidden="false" customHeight="false" outlineLevel="0" collapsed="false">
      <c r="D383" s="111"/>
    </row>
    <row r="384" customFormat="false" ht="12.75" hidden="false" customHeight="false" outlineLevel="0" collapsed="false">
      <c r="D384" s="111"/>
    </row>
    <row r="385" customFormat="false" ht="12.75" hidden="false" customHeight="false" outlineLevel="0" collapsed="false">
      <c r="D385" s="111"/>
    </row>
    <row r="386" customFormat="false" ht="12.75" hidden="false" customHeight="false" outlineLevel="0" collapsed="false">
      <c r="D386" s="111"/>
    </row>
    <row r="387" customFormat="false" ht="12.75" hidden="false" customHeight="false" outlineLevel="0" collapsed="false">
      <c r="D387" s="111"/>
    </row>
    <row r="388" customFormat="false" ht="12.75" hidden="false" customHeight="false" outlineLevel="0" collapsed="false">
      <c r="D388" s="111"/>
    </row>
    <row r="389" customFormat="false" ht="12.75" hidden="false" customHeight="false" outlineLevel="0" collapsed="false">
      <c r="D389" s="111"/>
    </row>
    <row r="390" customFormat="false" ht="12.75" hidden="false" customHeight="false" outlineLevel="0" collapsed="false">
      <c r="D390" s="111"/>
    </row>
    <row r="391" customFormat="false" ht="12.75" hidden="false" customHeight="false" outlineLevel="0" collapsed="false">
      <c r="D391" s="111"/>
    </row>
    <row r="392" customFormat="false" ht="12.75" hidden="false" customHeight="false" outlineLevel="0" collapsed="false">
      <c r="D392" s="111"/>
    </row>
    <row r="393" customFormat="false" ht="12.75" hidden="false" customHeight="false" outlineLevel="0" collapsed="false">
      <c r="D393" s="111"/>
    </row>
    <row r="394" customFormat="false" ht="12.75" hidden="false" customHeight="false" outlineLevel="0" collapsed="false">
      <c r="D394" s="111"/>
    </row>
    <row r="395" customFormat="false" ht="12.75" hidden="false" customHeight="false" outlineLevel="0" collapsed="false">
      <c r="D395" s="111"/>
    </row>
    <row r="396" customFormat="false" ht="12.75" hidden="false" customHeight="false" outlineLevel="0" collapsed="false">
      <c r="D396" s="111"/>
    </row>
    <row r="397" customFormat="false" ht="12.75" hidden="false" customHeight="false" outlineLevel="0" collapsed="false">
      <c r="D397" s="111"/>
    </row>
    <row r="398" customFormat="false" ht="12.75" hidden="false" customHeight="false" outlineLevel="0" collapsed="false">
      <c r="D398" s="111"/>
    </row>
    <row r="399" customFormat="false" ht="12.75" hidden="false" customHeight="false" outlineLevel="0" collapsed="false">
      <c r="D399" s="111"/>
    </row>
    <row r="400" customFormat="false" ht="12.75" hidden="false" customHeight="false" outlineLevel="0" collapsed="false">
      <c r="D400" s="111"/>
    </row>
    <row r="401" customFormat="false" ht="12.75" hidden="false" customHeight="false" outlineLevel="0" collapsed="false">
      <c r="D401" s="111"/>
    </row>
    <row r="402" customFormat="false" ht="12.75" hidden="false" customHeight="false" outlineLevel="0" collapsed="false">
      <c r="D402" s="111"/>
    </row>
    <row r="403" customFormat="false" ht="12.75" hidden="false" customHeight="false" outlineLevel="0" collapsed="false">
      <c r="D403" s="111"/>
    </row>
    <row r="404" customFormat="false" ht="12.75" hidden="false" customHeight="false" outlineLevel="0" collapsed="false">
      <c r="D404" s="111"/>
    </row>
    <row r="405" customFormat="false" ht="12.75" hidden="false" customHeight="false" outlineLevel="0" collapsed="false">
      <c r="D405" s="111"/>
    </row>
    <row r="406" customFormat="false" ht="12.75" hidden="false" customHeight="false" outlineLevel="0" collapsed="false">
      <c r="D406" s="111"/>
    </row>
    <row r="407" customFormat="false" ht="12.75" hidden="false" customHeight="false" outlineLevel="0" collapsed="false">
      <c r="D407" s="111"/>
    </row>
    <row r="408" customFormat="false" ht="12.75" hidden="false" customHeight="false" outlineLevel="0" collapsed="false">
      <c r="D408" s="111"/>
    </row>
    <row r="409" customFormat="false" ht="12.75" hidden="false" customHeight="false" outlineLevel="0" collapsed="false">
      <c r="D409" s="111"/>
    </row>
    <row r="410" customFormat="false" ht="12.75" hidden="false" customHeight="false" outlineLevel="0" collapsed="false">
      <c r="D410" s="111"/>
    </row>
    <row r="411" customFormat="false" ht="12.75" hidden="false" customHeight="false" outlineLevel="0" collapsed="false">
      <c r="D411" s="111"/>
    </row>
    <row r="412" customFormat="false" ht="12.75" hidden="false" customHeight="false" outlineLevel="0" collapsed="false">
      <c r="D412" s="111"/>
    </row>
    <row r="413" customFormat="false" ht="12.75" hidden="false" customHeight="false" outlineLevel="0" collapsed="false">
      <c r="D413" s="111"/>
    </row>
    <row r="414" customFormat="false" ht="12.75" hidden="false" customHeight="false" outlineLevel="0" collapsed="false">
      <c r="D414" s="111"/>
    </row>
    <row r="415" customFormat="false" ht="12.75" hidden="false" customHeight="false" outlineLevel="0" collapsed="false">
      <c r="D415" s="111"/>
    </row>
    <row r="416" customFormat="false" ht="12.75" hidden="false" customHeight="false" outlineLevel="0" collapsed="false">
      <c r="D416" s="111"/>
    </row>
    <row r="417" customFormat="false" ht="12.75" hidden="false" customHeight="false" outlineLevel="0" collapsed="false">
      <c r="D417" s="111"/>
    </row>
    <row r="418" customFormat="false" ht="12.75" hidden="false" customHeight="false" outlineLevel="0" collapsed="false">
      <c r="D418" s="111"/>
    </row>
    <row r="419" customFormat="false" ht="12.75" hidden="false" customHeight="false" outlineLevel="0" collapsed="false">
      <c r="D419" s="111"/>
    </row>
    <row r="420" customFormat="false" ht="12.75" hidden="false" customHeight="false" outlineLevel="0" collapsed="false">
      <c r="D420" s="111"/>
    </row>
    <row r="421" customFormat="false" ht="12.75" hidden="false" customHeight="false" outlineLevel="0" collapsed="false">
      <c r="D421" s="111"/>
    </row>
    <row r="422" customFormat="false" ht="12.75" hidden="false" customHeight="false" outlineLevel="0" collapsed="false">
      <c r="D422" s="111"/>
    </row>
    <row r="423" customFormat="false" ht="12.75" hidden="false" customHeight="false" outlineLevel="0" collapsed="false">
      <c r="D423" s="111"/>
    </row>
    <row r="424" customFormat="false" ht="12.75" hidden="false" customHeight="false" outlineLevel="0" collapsed="false">
      <c r="D424" s="111"/>
    </row>
    <row r="425" customFormat="false" ht="12.75" hidden="false" customHeight="false" outlineLevel="0" collapsed="false">
      <c r="D425" s="111"/>
    </row>
    <row r="426" customFormat="false" ht="12.75" hidden="false" customHeight="false" outlineLevel="0" collapsed="false">
      <c r="D426" s="111"/>
    </row>
    <row r="427" customFormat="false" ht="12.75" hidden="false" customHeight="false" outlineLevel="0" collapsed="false">
      <c r="D427" s="111"/>
    </row>
    <row r="428" customFormat="false" ht="12.75" hidden="false" customHeight="false" outlineLevel="0" collapsed="false">
      <c r="D428" s="111"/>
    </row>
    <row r="429" customFormat="false" ht="12.75" hidden="false" customHeight="false" outlineLevel="0" collapsed="false">
      <c r="D429" s="111"/>
    </row>
    <row r="430" customFormat="false" ht="12.75" hidden="false" customHeight="false" outlineLevel="0" collapsed="false">
      <c r="D430" s="111"/>
    </row>
    <row r="431" customFormat="false" ht="12.75" hidden="false" customHeight="false" outlineLevel="0" collapsed="false">
      <c r="D431" s="111"/>
    </row>
    <row r="432" customFormat="false" ht="12.75" hidden="false" customHeight="false" outlineLevel="0" collapsed="false">
      <c r="D432" s="111"/>
    </row>
    <row r="433" customFormat="false" ht="12.75" hidden="false" customHeight="false" outlineLevel="0" collapsed="false">
      <c r="D433" s="111"/>
    </row>
    <row r="434" customFormat="false" ht="12.75" hidden="false" customHeight="false" outlineLevel="0" collapsed="false">
      <c r="D434" s="111"/>
    </row>
    <row r="435" customFormat="false" ht="12.75" hidden="false" customHeight="false" outlineLevel="0" collapsed="false">
      <c r="D435" s="111"/>
    </row>
    <row r="436" customFormat="false" ht="12.75" hidden="false" customHeight="false" outlineLevel="0" collapsed="false">
      <c r="D436" s="111"/>
    </row>
    <row r="437" customFormat="false" ht="12.75" hidden="false" customHeight="false" outlineLevel="0" collapsed="false">
      <c r="D437" s="111"/>
    </row>
    <row r="438" customFormat="false" ht="12.75" hidden="false" customHeight="false" outlineLevel="0" collapsed="false">
      <c r="D438" s="111"/>
    </row>
    <row r="439" customFormat="false" ht="12.75" hidden="false" customHeight="false" outlineLevel="0" collapsed="false">
      <c r="D439" s="111"/>
    </row>
    <row r="440" customFormat="false" ht="12.75" hidden="false" customHeight="false" outlineLevel="0" collapsed="false">
      <c r="D440" s="111"/>
    </row>
    <row r="441" customFormat="false" ht="12.75" hidden="false" customHeight="false" outlineLevel="0" collapsed="false">
      <c r="D441" s="111"/>
    </row>
    <row r="442" customFormat="false" ht="12.75" hidden="false" customHeight="false" outlineLevel="0" collapsed="false">
      <c r="D442" s="111"/>
    </row>
    <row r="443" customFormat="false" ht="12.75" hidden="false" customHeight="false" outlineLevel="0" collapsed="false">
      <c r="D443" s="111"/>
    </row>
    <row r="444" customFormat="false" ht="12.75" hidden="false" customHeight="false" outlineLevel="0" collapsed="false">
      <c r="D444" s="111"/>
    </row>
    <row r="445" customFormat="false" ht="12.75" hidden="false" customHeight="false" outlineLevel="0" collapsed="false">
      <c r="D445" s="111"/>
    </row>
    <row r="446" customFormat="false" ht="12.75" hidden="false" customHeight="false" outlineLevel="0" collapsed="false">
      <c r="D446" s="111"/>
    </row>
    <row r="447" customFormat="false" ht="12.75" hidden="false" customHeight="false" outlineLevel="0" collapsed="false">
      <c r="D447" s="111"/>
    </row>
    <row r="448" customFormat="false" ht="12.75" hidden="false" customHeight="false" outlineLevel="0" collapsed="false">
      <c r="D448" s="111"/>
    </row>
    <row r="449" customFormat="false" ht="12.75" hidden="false" customHeight="false" outlineLevel="0" collapsed="false">
      <c r="D449" s="111"/>
    </row>
    <row r="450" customFormat="false" ht="12.75" hidden="false" customHeight="false" outlineLevel="0" collapsed="false">
      <c r="D450" s="111"/>
    </row>
    <row r="451" customFormat="false" ht="12.75" hidden="false" customHeight="false" outlineLevel="0" collapsed="false">
      <c r="D451" s="111"/>
    </row>
    <row r="452" customFormat="false" ht="12.75" hidden="false" customHeight="false" outlineLevel="0" collapsed="false">
      <c r="D452" s="111"/>
    </row>
    <row r="453" customFormat="false" ht="12.75" hidden="false" customHeight="false" outlineLevel="0" collapsed="false">
      <c r="D453" s="111"/>
    </row>
    <row r="454" customFormat="false" ht="12.75" hidden="false" customHeight="false" outlineLevel="0" collapsed="false">
      <c r="D454" s="111"/>
    </row>
    <row r="455" customFormat="false" ht="12.75" hidden="false" customHeight="false" outlineLevel="0" collapsed="false">
      <c r="D455" s="111"/>
    </row>
    <row r="456" customFormat="false" ht="12.75" hidden="false" customHeight="false" outlineLevel="0" collapsed="false">
      <c r="D456" s="111"/>
    </row>
    <row r="457" customFormat="false" ht="12.75" hidden="false" customHeight="false" outlineLevel="0" collapsed="false">
      <c r="D457" s="111"/>
    </row>
    <row r="458" customFormat="false" ht="12.75" hidden="false" customHeight="false" outlineLevel="0" collapsed="false">
      <c r="D458" s="111"/>
    </row>
    <row r="459" customFormat="false" ht="12.75" hidden="false" customHeight="false" outlineLevel="0" collapsed="false">
      <c r="D459" s="111"/>
    </row>
    <row r="460" customFormat="false" ht="12.75" hidden="false" customHeight="false" outlineLevel="0" collapsed="false">
      <c r="D460" s="111"/>
    </row>
    <row r="461" customFormat="false" ht="12.75" hidden="false" customHeight="false" outlineLevel="0" collapsed="false">
      <c r="D461" s="111"/>
    </row>
    <row r="462" customFormat="false" ht="12.75" hidden="false" customHeight="false" outlineLevel="0" collapsed="false">
      <c r="D462" s="111"/>
    </row>
    <row r="463" customFormat="false" ht="12.75" hidden="false" customHeight="false" outlineLevel="0" collapsed="false">
      <c r="D463" s="111"/>
    </row>
    <row r="464" customFormat="false" ht="12.75" hidden="false" customHeight="false" outlineLevel="0" collapsed="false">
      <c r="D464" s="111"/>
    </row>
    <row r="465" customFormat="false" ht="12.75" hidden="false" customHeight="false" outlineLevel="0" collapsed="false">
      <c r="D465" s="111"/>
    </row>
    <row r="466" customFormat="false" ht="12.75" hidden="false" customHeight="false" outlineLevel="0" collapsed="false">
      <c r="D466" s="111"/>
    </row>
    <row r="467" customFormat="false" ht="12.75" hidden="false" customHeight="false" outlineLevel="0" collapsed="false">
      <c r="D467" s="111"/>
    </row>
    <row r="468" customFormat="false" ht="12.75" hidden="false" customHeight="false" outlineLevel="0" collapsed="false">
      <c r="D468" s="111"/>
    </row>
    <row r="469" customFormat="false" ht="12.75" hidden="false" customHeight="false" outlineLevel="0" collapsed="false">
      <c r="D469" s="111"/>
    </row>
    <row r="470" customFormat="false" ht="12.75" hidden="false" customHeight="false" outlineLevel="0" collapsed="false">
      <c r="D470" s="111"/>
    </row>
    <row r="471" customFormat="false" ht="12.75" hidden="false" customHeight="false" outlineLevel="0" collapsed="false">
      <c r="D471" s="111"/>
    </row>
    <row r="472" customFormat="false" ht="12.75" hidden="false" customHeight="false" outlineLevel="0" collapsed="false">
      <c r="D472" s="111"/>
    </row>
    <row r="473" customFormat="false" ht="12.75" hidden="false" customHeight="false" outlineLevel="0" collapsed="false">
      <c r="D473" s="111"/>
    </row>
    <row r="474" customFormat="false" ht="12.75" hidden="false" customHeight="false" outlineLevel="0" collapsed="false">
      <c r="D474" s="111"/>
    </row>
    <row r="475" customFormat="false" ht="12.75" hidden="false" customHeight="false" outlineLevel="0" collapsed="false">
      <c r="D475" s="111"/>
    </row>
    <row r="476" customFormat="false" ht="12.75" hidden="false" customHeight="false" outlineLevel="0" collapsed="false">
      <c r="D476" s="111"/>
    </row>
    <row r="477" customFormat="false" ht="12.75" hidden="false" customHeight="false" outlineLevel="0" collapsed="false">
      <c r="D477" s="111"/>
    </row>
    <row r="478" customFormat="false" ht="12.75" hidden="false" customHeight="false" outlineLevel="0" collapsed="false">
      <c r="D478" s="111"/>
    </row>
    <row r="479" customFormat="false" ht="12.75" hidden="false" customHeight="false" outlineLevel="0" collapsed="false">
      <c r="D479" s="111"/>
    </row>
    <row r="480" customFormat="false" ht="12.75" hidden="false" customHeight="false" outlineLevel="0" collapsed="false">
      <c r="D480" s="111"/>
    </row>
    <row r="481" customFormat="false" ht="12.75" hidden="false" customHeight="false" outlineLevel="0" collapsed="false">
      <c r="D481" s="111"/>
    </row>
    <row r="482" customFormat="false" ht="12.75" hidden="false" customHeight="false" outlineLevel="0" collapsed="false">
      <c r="D482" s="111"/>
    </row>
    <row r="483" customFormat="false" ht="12.75" hidden="false" customHeight="false" outlineLevel="0" collapsed="false">
      <c r="D483" s="111"/>
    </row>
    <row r="484" customFormat="false" ht="12.75" hidden="false" customHeight="false" outlineLevel="0" collapsed="false">
      <c r="D484" s="111"/>
    </row>
    <row r="485" customFormat="false" ht="12.75" hidden="false" customHeight="false" outlineLevel="0" collapsed="false">
      <c r="D485" s="111"/>
    </row>
    <row r="486" customFormat="false" ht="12.75" hidden="false" customHeight="false" outlineLevel="0" collapsed="false">
      <c r="D486" s="111"/>
    </row>
    <row r="487" customFormat="false" ht="12.75" hidden="false" customHeight="false" outlineLevel="0" collapsed="false">
      <c r="D487" s="111"/>
    </row>
    <row r="488" customFormat="false" ht="12.75" hidden="false" customHeight="false" outlineLevel="0" collapsed="false">
      <c r="D488" s="111"/>
    </row>
    <row r="489" customFormat="false" ht="12.75" hidden="false" customHeight="false" outlineLevel="0" collapsed="false">
      <c r="D489" s="111"/>
    </row>
    <row r="490" customFormat="false" ht="12.75" hidden="false" customHeight="false" outlineLevel="0" collapsed="false">
      <c r="D490" s="111"/>
    </row>
    <row r="491" customFormat="false" ht="12.75" hidden="false" customHeight="false" outlineLevel="0" collapsed="false">
      <c r="D491" s="111"/>
    </row>
    <row r="492" customFormat="false" ht="12.75" hidden="false" customHeight="false" outlineLevel="0" collapsed="false">
      <c r="D492" s="111"/>
    </row>
    <row r="493" customFormat="false" ht="12.75" hidden="false" customHeight="false" outlineLevel="0" collapsed="false">
      <c r="D493" s="111"/>
    </row>
    <row r="494" customFormat="false" ht="12.75" hidden="false" customHeight="false" outlineLevel="0" collapsed="false">
      <c r="D494" s="111"/>
    </row>
    <row r="495" customFormat="false" ht="12.75" hidden="false" customHeight="false" outlineLevel="0" collapsed="false">
      <c r="D495" s="111"/>
    </row>
    <row r="496" customFormat="false" ht="12.75" hidden="false" customHeight="false" outlineLevel="0" collapsed="false">
      <c r="D496" s="111"/>
    </row>
    <row r="497" customFormat="false" ht="12.75" hidden="false" customHeight="false" outlineLevel="0" collapsed="false">
      <c r="D497" s="111"/>
    </row>
    <row r="498" customFormat="false" ht="12.75" hidden="false" customHeight="false" outlineLevel="0" collapsed="false">
      <c r="D498" s="111"/>
    </row>
    <row r="499" customFormat="false" ht="12.75" hidden="false" customHeight="false" outlineLevel="0" collapsed="false">
      <c r="D499" s="111"/>
    </row>
    <row r="500" customFormat="false" ht="12.75" hidden="false" customHeight="false" outlineLevel="0" collapsed="false">
      <c r="D500" s="111"/>
    </row>
    <row r="501" customFormat="false" ht="12.75" hidden="false" customHeight="false" outlineLevel="0" collapsed="false">
      <c r="D501" s="111"/>
    </row>
    <row r="502" customFormat="false" ht="12.75" hidden="false" customHeight="false" outlineLevel="0" collapsed="false">
      <c r="D502" s="111"/>
    </row>
    <row r="503" customFormat="false" ht="12.75" hidden="false" customHeight="false" outlineLevel="0" collapsed="false">
      <c r="D503" s="111"/>
    </row>
    <row r="504" customFormat="false" ht="12.75" hidden="false" customHeight="false" outlineLevel="0" collapsed="false">
      <c r="D504" s="111"/>
    </row>
    <row r="505" customFormat="false" ht="12.75" hidden="false" customHeight="false" outlineLevel="0" collapsed="false">
      <c r="D505" s="111"/>
    </row>
    <row r="506" customFormat="false" ht="12.75" hidden="false" customHeight="false" outlineLevel="0" collapsed="false">
      <c r="D506" s="111"/>
    </row>
    <row r="507" customFormat="false" ht="12.75" hidden="false" customHeight="false" outlineLevel="0" collapsed="false">
      <c r="D507" s="111"/>
    </row>
    <row r="508" customFormat="false" ht="12.75" hidden="false" customHeight="false" outlineLevel="0" collapsed="false">
      <c r="D508" s="111"/>
    </row>
    <row r="509" customFormat="false" ht="12.75" hidden="false" customHeight="false" outlineLevel="0" collapsed="false">
      <c r="D509" s="111"/>
    </row>
    <row r="510" customFormat="false" ht="12.75" hidden="false" customHeight="false" outlineLevel="0" collapsed="false">
      <c r="D510" s="111"/>
    </row>
    <row r="511" customFormat="false" ht="12.75" hidden="false" customHeight="false" outlineLevel="0" collapsed="false">
      <c r="D511" s="111"/>
    </row>
    <row r="512" customFormat="false" ht="12.75" hidden="false" customHeight="false" outlineLevel="0" collapsed="false">
      <c r="D512" s="111"/>
    </row>
    <row r="513" customFormat="false" ht="12.75" hidden="false" customHeight="false" outlineLevel="0" collapsed="false">
      <c r="D513" s="111"/>
    </row>
    <row r="514" customFormat="false" ht="12.75" hidden="false" customHeight="false" outlineLevel="0" collapsed="false">
      <c r="D514" s="111"/>
    </row>
    <row r="515" customFormat="false" ht="12.75" hidden="false" customHeight="false" outlineLevel="0" collapsed="false">
      <c r="D515" s="111"/>
    </row>
    <row r="516" customFormat="false" ht="12.75" hidden="false" customHeight="false" outlineLevel="0" collapsed="false">
      <c r="D516" s="111"/>
    </row>
    <row r="517" customFormat="false" ht="12.75" hidden="false" customHeight="false" outlineLevel="0" collapsed="false">
      <c r="D517" s="111"/>
    </row>
    <row r="518" customFormat="false" ht="12.75" hidden="false" customHeight="false" outlineLevel="0" collapsed="false">
      <c r="D518" s="111"/>
    </row>
    <row r="519" customFormat="false" ht="12.75" hidden="false" customHeight="false" outlineLevel="0" collapsed="false">
      <c r="D519" s="111"/>
    </row>
    <row r="520" customFormat="false" ht="12.75" hidden="false" customHeight="false" outlineLevel="0" collapsed="false">
      <c r="D520" s="111"/>
    </row>
    <row r="521" customFormat="false" ht="12.75" hidden="false" customHeight="false" outlineLevel="0" collapsed="false">
      <c r="D521" s="111"/>
    </row>
    <row r="522" customFormat="false" ht="12.75" hidden="false" customHeight="false" outlineLevel="0" collapsed="false">
      <c r="D522" s="111"/>
    </row>
    <row r="523" customFormat="false" ht="12.75" hidden="false" customHeight="false" outlineLevel="0" collapsed="false">
      <c r="D523" s="111"/>
    </row>
    <row r="524" customFormat="false" ht="12.75" hidden="false" customHeight="false" outlineLevel="0" collapsed="false">
      <c r="D524" s="111"/>
    </row>
    <row r="525" customFormat="false" ht="12.75" hidden="false" customHeight="false" outlineLevel="0" collapsed="false">
      <c r="D525" s="111"/>
    </row>
    <row r="526" customFormat="false" ht="12.75" hidden="false" customHeight="false" outlineLevel="0" collapsed="false">
      <c r="D526" s="111"/>
    </row>
    <row r="527" customFormat="false" ht="12.75" hidden="false" customHeight="false" outlineLevel="0" collapsed="false">
      <c r="D527" s="111"/>
    </row>
    <row r="528" customFormat="false" ht="12.75" hidden="false" customHeight="false" outlineLevel="0" collapsed="false">
      <c r="D528" s="111"/>
    </row>
    <row r="529" customFormat="false" ht="12.75" hidden="false" customHeight="false" outlineLevel="0" collapsed="false">
      <c r="D529" s="111"/>
    </row>
    <row r="530" customFormat="false" ht="12.75" hidden="false" customHeight="false" outlineLevel="0" collapsed="false">
      <c r="D530" s="111"/>
    </row>
    <row r="531" customFormat="false" ht="12.75" hidden="false" customHeight="false" outlineLevel="0" collapsed="false">
      <c r="D531" s="111"/>
    </row>
    <row r="532" customFormat="false" ht="12.75" hidden="false" customHeight="false" outlineLevel="0" collapsed="false">
      <c r="D532" s="111"/>
    </row>
    <row r="533" customFormat="false" ht="12.75" hidden="false" customHeight="false" outlineLevel="0" collapsed="false">
      <c r="D533" s="111"/>
    </row>
    <row r="534" customFormat="false" ht="12.75" hidden="false" customHeight="false" outlineLevel="0" collapsed="false">
      <c r="D534" s="111"/>
    </row>
    <row r="535" customFormat="false" ht="12.75" hidden="false" customHeight="false" outlineLevel="0" collapsed="false">
      <c r="D535" s="111"/>
    </row>
    <row r="536" customFormat="false" ht="12.75" hidden="false" customHeight="false" outlineLevel="0" collapsed="false">
      <c r="D536" s="111"/>
    </row>
    <row r="537" customFormat="false" ht="12.75" hidden="false" customHeight="false" outlineLevel="0" collapsed="false">
      <c r="D537" s="111"/>
    </row>
    <row r="538" customFormat="false" ht="12.75" hidden="false" customHeight="false" outlineLevel="0" collapsed="false">
      <c r="D538" s="111"/>
    </row>
    <row r="539" customFormat="false" ht="12.75" hidden="false" customHeight="false" outlineLevel="0" collapsed="false">
      <c r="D539" s="111"/>
    </row>
    <row r="540" customFormat="false" ht="12.75" hidden="false" customHeight="false" outlineLevel="0" collapsed="false">
      <c r="D540" s="111"/>
    </row>
    <row r="541" customFormat="false" ht="12.75" hidden="false" customHeight="false" outlineLevel="0" collapsed="false">
      <c r="D541" s="111"/>
    </row>
    <row r="542" customFormat="false" ht="12.75" hidden="false" customHeight="false" outlineLevel="0" collapsed="false">
      <c r="D542" s="111"/>
    </row>
    <row r="543" customFormat="false" ht="12.75" hidden="false" customHeight="false" outlineLevel="0" collapsed="false">
      <c r="D543" s="111"/>
    </row>
    <row r="544" customFormat="false" ht="12.75" hidden="false" customHeight="false" outlineLevel="0" collapsed="false">
      <c r="D544" s="111"/>
    </row>
    <row r="545" customFormat="false" ht="12.75" hidden="false" customHeight="false" outlineLevel="0" collapsed="false">
      <c r="D545" s="111"/>
    </row>
    <row r="546" customFormat="false" ht="12.75" hidden="false" customHeight="false" outlineLevel="0" collapsed="false">
      <c r="D546" s="111"/>
    </row>
    <row r="547" customFormat="false" ht="12.75" hidden="false" customHeight="false" outlineLevel="0" collapsed="false">
      <c r="D547" s="111"/>
    </row>
    <row r="548" customFormat="false" ht="12.75" hidden="false" customHeight="false" outlineLevel="0" collapsed="false">
      <c r="D548" s="111"/>
    </row>
    <row r="549" customFormat="false" ht="12.75" hidden="false" customHeight="false" outlineLevel="0" collapsed="false">
      <c r="D549" s="111"/>
    </row>
    <row r="550" customFormat="false" ht="12.75" hidden="false" customHeight="false" outlineLevel="0" collapsed="false">
      <c r="D550" s="111"/>
    </row>
    <row r="551" customFormat="false" ht="12.75" hidden="false" customHeight="false" outlineLevel="0" collapsed="false">
      <c r="D551" s="111"/>
    </row>
    <row r="552" customFormat="false" ht="12.75" hidden="false" customHeight="false" outlineLevel="0" collapsed="false">
      <c r="D552" s="111"/>
    </row>
    <row r="553" customFormat="false" ht="12.75" hidden="false" customHeight="false" outlineLevel="0" collapsed="false">
      <c r="D553" s="111"/>
    </row>
    <row r="554" customFormat="false" ht="12.75" hidden="false" customHeight="false" outlineLevel="0" collapsed="false">
      <c r="D554" s="111"/>
    </row>
    <row r="555" customFormat="false" ht="12.75" hidden="false" customHeight="false" outlineLevel="0" collapsed="false">
      <c r="D555" s="111"/>
    </row>
    <row r="556" customFormat="false" ht="12.75" hidden="false" customHeight="false" outlineLevel="0" collapsed="false">
      <c r="D556" s="111"/>
    </row>
    <row r="557" customFormat="false" ht="12.75" hidden="false" customHeight="false" outlineLevel="0" collapsed="false">
      <c r="D557" s="111"/>
    </row>
    <row r="558" customFormat="false" ht="12.75" hidden="false" customHeight="false" outlineLevel="0" collapsed="false">
      <c r="D558" s="111"/>
    </row>
    <row r="559" customFormat="false" ht="12.75" hidden="false" customHeight="false" outlineLevel="0" collapsed="false">
      <c r="D559" s="111"/>
    </row>
    <row r="560" customFormat="false" ht="12.75" hidden="false" customHeight="false" outlineLevel="0" collapsed="false">
      <c r="D560" s="111"/>
    </row>
    <row r="561" customFormat="false" ht="12.75" hidden="false" customHeight="false" outlineLevel="0" collapsed="false">
      <c r="D561" s="111"/>
    </row>
    <row r="562" customFormat="false" ht="12.75" hidden="false" customHeight="false" outlineLevel="0" collapsed="false">
      <c r="D562" s="111"/>
    </row>
    <row r="563" customFormat="false" ht="12.75" hidden="false" customHeight="false" outlineLevel="0" collapsed="false">
      <c r="D563" s="111"/>
    </row>
    <row r="564" customFormat="false" ht="12.75" hidden="false" customHeight="false" outlineLevel="0" collapsed="false">
      <c r="D564" s="111"/>
    </row>
    <row r="565" customFormat="false" ht="12.75" hidden="false" customHeight="false" outlineLevel="0" collapsed="false">
      <c r="D565" s="111"/>
    </row>
    <row r="566" customFormat="false" ht="12.75" hidden="false" customHeight="false" outlineLevel="0" collapsed="false">
      <c r="D566" s="111"/>
    </row>
    <row r="567" customFormat="false" ht="12.75" hidden="false" customHeight="false" outlineLevel="0" collapsed="false">
      <c r="D567" s="111"/>
    </row>
    <row r="568" customFormat="false" ht="12.75" hidden="false" customHeight="false" outlineLevel="0" collapsed="false">
      <c r="D568" s="111"/>
    </row>
    <row r="569" customFormat="false" ht="12.75" hidden="false" customHeight="false" outlineLevel="0" collapsed="false">
      <c r="D569" s="111"/>
    </row>
    <row r="570" customFormat="false" ht="12.75" hidden="false" customHeight="false" outlineLevel="0" collapsed="false">
      <c r="D570" s="111"/>
    </row>
    <row r="571" customFormat="false" ht="12.75" hidden="false" customHeight="false" outlineLevel="0" collapsed="false">
      <c r="D571" s="111"/>
    </row>
    <row r="572" customFormat="false" ht="12.75" hidden="false" customHeight="false" outlineLevel="0" collapsed="false">
      <c r="D572" s="111"/>
    </row>
    <row r="573" customFormat="false" ht="12.75" hidden="false" customHeight="false" outlineLevel="0" collapsed="false">
      <c r="D573" s="111"/>
    </row>
    <row r="574" customFormat="false" ht="12.75" hidden="false" customHeight="false" outlineLevel="0" collapsed="false">
      <c r="D574" s="111"/>
    </row>
    <row r="575" customFormat="false" ht="12.75" hidden="false" customHeight="false" outlineLevel="0" collapsed="false">
      <c r="D575" s="111"/>
    </row>
    <row r="576" customFormat="false" ht="12.75" hidden="false" customHeight="false" outlineLevel="0" collapsed="false">
      <c r="D576" s="111"/>
    </row>
    <row r="577" customFormat="false" ht="12.75" hidden="false" customHeight="false" outlineLevel="0" collapsed="false">
      <c r="D577" s="111"/>
    </row>
    <row r="578" customFormat="false" ht="12.75" hidden="false" customHeight="false" outlineLevel="0" collapsed="false">
      <c r="D578" s="111"/>
    </row>
    <row r="579" customFormat="false" ht="12.75" hidden="false" customHeight="false" outlineLevel="0" collapsed="false">
      <c r="D579" s="111"/>
    </row>
    <row r="580" customFormat="false" ht="12.75" hidden="false" customHeight="false" outlineLevel="0" collapsed="false">
      <c r="D580" s="111"/>
    </row>
    <row r="581" customFormat="false" ht="12.75" hidden="false" customHeight="false" outlineLevel="0" collapsed="false">
      <c r="D581" s="111"/>
    </row>
    <row r="582" customFormat="false" ht="12.75" hidden="false" customHeight="false" outlineLevel="0" collapsed="false">
      <c r="D582" s="111"/>
    </row>
    <row r="583" customFormat="false" ht="12.75" hidden="false" customHeight="false" outlineLevel="0" collapsed="false">
      <c r="D583" s="111"/>
    </row>
    <row r="584" customFormat="false" ht="12.75" hidden="false" customHeight="false" outlineLevel="0" collapsed="false">
      <c r="D584" s="111"/>
    </row>
    <row r="585" customFormat="false" ht="12.75" hidden="false" customHeight="false" outlineLevel="0" collapsed="false">
      <c r="D585" s="111"/>
    </row>
    <row r="586" customFormat="false" ht="12.75" hidden="false" customHeight="false" outlineLevel="0" collapsed="false">
      <c r="D586" s="111"/>
    </row>
    <row r="587" customFormat="false" ht="12.75" hidden="false" customHeight="false" outlineLevel="0" collapsed="false">
      <c r="D587" s="111"/>
    </row>
    <row r="588" customFormat="false" ht="12.75" hidden="false" customHeight="false" outlineLevel="0" collapsed="false">
      <c r="D588" s="111"/>
    </row>
    <row r="589" customFormat="false" ht="12.75" hidden="false" customHeight="false" outlineLevel="0" collapsed="false">
      <c r="D589" s="111"/>
    </row>
    <row r="590" customFormat="false" ht="12.75" hidden="false" customHeight="false" outlineLevel="0" collapsed="false">
      <c r="D590" s="111"/>
    </row>
    <row r="591" customFormat="false" ht="12.75" hidden="false" customHeight="false" outlineLevel="0" collapsed="false">
      <c r="D591" s="111"/>
    </row>
    <row r="592" customFormat="false" ht="12.75" hidden="false" customHeight="false" outlineLevel="0" collapsed="false">
      <c r="D592" s="111"/>
    </row>
    <row r="593" customFormat="false" ht="12.75" hidden="false" customHeight="false" outlineLevel="0" collapsed="false">
      <c r="D593" s="111"/>
    </row>
    <row r="594" customFormat="false" ht="12.75" hidden="false" customHeight="false" outlineLevel="0" collapsed="false">
      <c r="D594" s="111"/>
    </row>
    <row r="595" customFormat="false" ht="12.75" hidden="false" customHeight="false" outlineLevel="0" collapsed="false">
      <c r="D595" s="111"/>
    </row>
    <row r="596" customFormat="false" ht="12.75" hidden="false" customHeight="false" outlineLevel="0" collapsed="false">
      <c r="D596" s="111"/>
    </row>
    <row r="597" customFormat="false" ht="12.75" hidden="false" customHeight="false" outlineLevel="0" collapsed="false">
      <c r="D597" s="111"/>
    </row>
    <row r="598" customFormat="false" ht="12.75" hidden="false" customHeight="false" outlineLevel="0" collapsed="false">
      <c r="D598" s="111"/>
    </row>
    <row r="599" customFormat="false" ht="12.75" hidden="false" customHeight="false" outlineLevel="0" collapsed="false">
      <c r="D599" s="111"/>
    </row>
    <row r="600" customFormat="false" ht="12.75" hidden="false" customHeight="false" outlineLevel="0" collapsed="false">
      <c r="D600" s="111"/>
    </row>
    <row r="601" customFormat="false" ht="12.75" hidden="false" customHeight="false" outlineLevel="0" collapsed="false">
      <c r="D601" s="111"/>
    </row>
    <row r="602" customFormat="false" ht="12.75" hidden="false" customHeight="false" outlineLevel="0" collapsed="false">
      <c r="D602" s="111"/>
    </row>
    <row r="603" customFormat="false" ht="12.75" hidden="false" customHeight="false" outlineLevel="0" collapsed="false">
      <c r="D603" s="111"/>
    </row>
    <row r="604" customFormat="false" ht="12.75" hidden="false" customHeight="false" outlineLevel="0" collapsed="false">
      <c r="D604" s="111"/>
    </row>
    <row r="605" customFormat="false" ht="12.75" hidden="false" customHeight="false" outlineLevel="0" collapsed="false">
      <c r="D605" s="111"/>
    </row>
    <row r="606" customFormat="false" ht="12.75" hidden="false" customHeight="false" outlineLevel="0" collapsed="false">
      <c r="D606" s="111"/>
    </row>
    <row r="607" customFormat="false" ht="12.75" hidden="false" customHeight="false" outlineLevel="0" collapsed="false">
      <c r="D607" s="111"/>
    </row>
    <row r="608" customFormat="false" ht="12.75" hidden="false" customHeight="false" outlineLevel="0" collapsed="false">
      <c r="D608" s="111"/>
    </row>
    <row r="609" customFormat="false" ht="12.75" hidden="false" customHeight="false" outlineLevel="0" collapsed="false">
      <c r="D609" s="111"/>
    </row>
    <row r="610" customFormat="false" ht="12.75" hidden="false" customHeight="false" outlineLevel="0" collapsed="false">
      <c r="D610" s="111"/>
    </row>
    <row r="611" customFormat="false" ht="12.75" hidden="false" customHeight="false" outlineLevel="0" collapsed="false">
      <c r="D611" s="111"/>
    </row>
    <row r="612" customFormat="false" ht="12.75" hidden="false" customHeight="false" outlineLevel="0" collapsed="false">
      <c r="D612" s="111"/>
    </row>
    <row r="613" customFormat="false" ht="12.75" hidden="false" customHeight="false" outlineLevel="0" collapsed="false">
      <c r="D613" s="111"/>
    </row>
    <row r="614" customFormat="false" ht="12.75" hidden="false" customHeight="false" outlineLevel="0" collapsed="false">
      <c r="D614" s="111"/>
    </row>
    <row r="615" customFormat="false" ht="12.75" hidden="false" customHeight="false" outlineLevel="0" collapsed="false">
      <c r="D615" s="111"/>
    </row>
    <row r="616" customFormat="false" ht="12.75" hidden="false" customHeight="false" outlineLevel="0" collapsed="false">
      <c r="D616" s="111"/>
    </row>
    <row r="617" customFormat="false" ht="12.75" hidden="false" customHeight="false" outlineLevel="0" collapsed="false">
      <c r="D617" s="111"/>
    </row>
    <row r="618" customFormat="false" ht="12.75" hidden="false" customHeight="false" outlineLevel="0" collapsed="false">
      <c r="D618" s="111"/>
    </row>
    <row r="619" customFormat="false" ht="12.75" hidden="false" customHeight="false" outlineLevel="0" collapsed="false">
      <c r="D619" s="111"/>
    </row>
    <row r="620" customFormat="false" ht="12.75" hidden="false" customHeight="false" outlineLevel="0" collapsed="false">
      <c r="D620" s="111"/>
    </row>
    <row r="621" customFormat="false" ht="12.75" hidden="false" customHeight="false" outlineLevel="0" collapsed="false">
      <c r="D621" s="111"/>
    </row>
    <row r="622" customFormat="false" ht="12.75" hidden="false" customHeight="false" outlineLevel="0" collapsed="false">
      <c r="D622" s="111"/>
    </row>
    <row r="623" customFormat="false" ht="12.75" hidden="false" customHeight="false" outlineLevel="0" collapsed="false">
      <c r="D623" s="111"/>
    </row>
    <row r="624" customFormat="false" ht="12.75" hidden="false" customHeight="false" outlineLevel="0" collapsed="false">
      <c r="D624" s="111"/>
    </row>
    <row r="625" customFormat="false" ht="12.75" hidden="false" customHeight="false" outlineLevel="0" collapsed="false">
      <c r="D625" s="111"/>
    </row>
    <row r="626" customFormat="false" ht="12.75" hidden="false" customHeight="false" outlineLevel="0" collapsed="false">
      <c r="D626" s="111"/>
    </row>
    <row r="627" customFormat="false" ht="12.75" hidden="false" customHeight="false" outlineLevel="0" collapsed="false">
      <c r="D627" s="111"/>
    </row>
    <row r="628" customFormat="false" ht="12.75" hidden="false" customHeight="false" outlineLevel="0" collapsed="false">
      <c r="D628" s="111"/>
    </row>
    <row r="629" customFormat="false" ht="12.75" hidden="false" customHeight="false" outlineLevel="0" collapsed="false">
      <c r="D629" s="111"/>
    </row>
    <row r="630" customFormat="false" ht="12.75" hidden="false" customHeight="false" outlineLevel="0" collapsed="false">
      <c r="D630" s="111"/>
    </row>
    <row r="631" customFormat="false" ht="12.75" hidden="false" customHeight="false" outlineLevel="0" collapsed="false">
      <c r="D631" s="111"/>
    </row>
    <row r="632" customFormat="false" ht="12.75" hidden="false" customHeight="false" outlineLevel="0" collapsed="false">
      <c r="D632" s="111"/>
    </row>
    <row r="633" customFormat="false" ht="12.75" hidden="false" customHeight="false" outlineLevel="0" collapsed="false">
      <c r="D633" s="111"/>
    </row>
    <row r="634" customFormat="false" ht="12.75" hidden="false" customHeight="false" outlineLevel="0" collapsed="false">
      <c r="D634" s="111"/>
    </row>
    <row r="635" customFormat="false" ht="12.75" hidden="false" customHeight="false" outlineLevel="0" collapsed="false">
      <c r="D635" s="111"/>
    </row>
    <row r="636" customFormat="false" ht="12.75" hidden="false" customHeight="false" outlineLevel="0" collapsed="false">
      <c r="D636" s="111"/>
    </row>
    <row r="637" customFormat="false" ht="12.75" hidden="false" customHeight="false" outlineLevel="0" collapsed="false">
      <c r="D637" s="111"/>
    </row>
    <row r="638" customFormat="false" ht="12.75" hidden="false" customHeight="false" outlineLevel="0" collapsed="false">
      <c r="D638" s="111"/>
    </row>
    <row r="639" customFormat="false" ht="12.75" hidden="false" customHeight="false" outlineLevel="0" collapsed="false">
      <c r="D639" s="111"/>
    </row>
    <row r="640" customFormat="false" ht="12.75" hidden="false" customHeight="false" outlineLevel="0" collapsed="false">
      <c r="D640" s="111"/>
    </row>
    <row r="641" customFormat="false" ht="12.75" hidden="false" customHeight="false" outlineLevel="0" collapsed="false">
      <c r="D641" s="111"/>
    </row>
    <row r="642" customFormat="false" ht="12.75" hidden="false" customHeight="false" outlineLevel="0" collapsed="false">
      <c r="D642" s="111"/>
    </row>
    <row r="643" customFormat="false" ht="12.75" hidden="false" customHeight="false" outlineLevel="0" collapsed="false">
      <c r="D643" s="111"/>
    </row>
    <row r="644" customFormat="false" ht="12.75" hidden="false" customHeight="false" outlineLevel="0" collapsed="false">
      <c r="D644" s="111"/>
    </row>
    <row r="645" customFormat="false" ht="12.75" hidden="false" customHeight="false" outlineLevel="0" collapsed="false">
      <c r="D645" s="111"/>
    </row>
    <row r="646" customFormat="false" ht="12.75" hidden="false" customHeight="false" outlineLevel="0" collapsed="false">
      <c r="D646" s="111"/>
    </row>
    <row r="647" customFormat="false" ht="12.75" hidden="false" customHeight="false" outlineLevel="0" collapsed="false">
      <c r="D647" s="111"/>
    </row>
    <row r="648" customFormat="false" ht="12.75" hidden="false" customHeight="false" outlineLevel="0" collapsed="false">
      <c r="D648" s="111"/>
    </row>
    <row r="649" customFormat="false" ht="12.75" hidden="false" customHeight="false" outlineLevel="0" collapsed="false">
      <c r="D649" s="111"/>
    </row>
    <row r="650" customFormat="false" ht="12.75" hidden="false" customHeight="false" outlineLevel="0" collapsed="false">
      <c r="D650" s="111"/>
    </row>
    <row r="651" customFormat="false" ht="12.75" hidden="false" customHeight="false" outlineLevel="0" collapsed="false">
      <c r="D651" s="111"/>
    </row>
    <row r="652" customFormat="false" ht="12.75" hidden="false" customHeight="false" outlineLevel="0" collapsed="false">
      <c r="D652" s="111"/>
    </row>
    <row r="653" customFormat="false" ht="12.75" hidden="false" customHeight="false" outlineLevel="0" collapsed="false">
      <c r="D653" s="111"/>
    </row>
    <row r="654" customFormat="false" ht="12.75" hidden="false" customHeight="false" outlineLevel="0" collapsed="false">
      <c r="D654" s="111"/>
    </row>
    <row r="655" customFormat="false" ht="12.75" hidden="false" customHeight="false" outlineLevel="0" collapsed="false">
      <c r="D655" s="111"/>
    </row>
    <row r="656" customFormat="false" ht="12.75" hidden="false" customHeight="false" outlineLevel="0" collapsed="false">
      <c r="D656" s="111"/>
    </row>
    <row r="657" customFormat="false" ht="12.75" hidden="false" customHeight="false" outlineLevel="0" collapsed="false">
      <c r="D657" s="111"/>
    </row>
    <row r="658" customFormat="false" ht="12.75" hidden="false" customHeight="false" outlineLevel="0" collapsed="false">
      <c r="D658" s="111"/>
    </row>
    <row r="659" customFormat="false" ht="12.75" hidden="false" customHeight="false" outlineLevel="0" collapsed="false">
      <c r="D659" s="111"/>
    </row>
    <row r="660" customFormat="false" ht="12.75" hidden="false" customHeight="false" outlineLevel="0" collapsed="false">
      <c r="D660" s="111"/>
    </row>
    <row r="661" customFormat="false" ht="12.75" hidden="false" customHeight="false" outlineLevel="0" collapsed="false">
      <c r="D661" s="111"/>
    </row>
    <row r="662" customFormat="false" ht="12.75" hidden="false" customHeight="false" outlineLevel="0" collapsed="false">
      <c r="D662" s="111"/>
    </row>
    <row r="663" customFormat="false" ht="12.75" hidden="false" customHeight="false" outlineLevel="0" collapsed="false">
      <c r="D663" s="111"/>
    </row>
    <row r="664" customFormat="false" ht="12.75" hidden="false" customHeight="false" outlineLevel="0" collapsed="false">
      <c r="D664" s="111"/>
    </row>
    <row r="665" customFormat="false" ht="12.75" hidden="false" customHeight="false" outlineLevel="0" collapsed="false">
      <c r="D665" s="111"/>
    </row>
    <row r="666" customFormat="false" ht="12.75" hidden="false" customHeight="false" outlineLevel="0" collapsed="false">
      <c r="D666" s="111"/>
    </row>
    <row r="667" customFormat="false" ht="12.75" hidden="false" customHeight="false" outlineLevel="0" collapsed="false">
      <c r="D667" s="111"/>
    </row>
    <row r="668" customFormat="false" ht="12.75" hidden="false" customHeight="false" outlineLevel="0" collapsed="false">
      <c r="D668" s="111"/>
    </row>
    <row r="669" customFormat="false" ht="12.75" hidden="false" customHeight="false" outlineLevel="0" collapsed="false">
      <c r="D669" s="111"/>
    </row>
    <row r="670" customFormat="false" ht="12.75" hidden="false" customHeight="false" outlineLevel="0" collapsed="false">
      <c r="D670" s="111"/>
    </row>
    <row r="671" customFormat="false" ht="12.75" hidden="false" customHeight="false" outlineLevel="0" collapsed="false">
      <c r="D671" s="111"/>
    </row>
    <row r="672" customFormat="false" ht="12.75" hidden="false" customHeight="false" outlineLevel="0" collapsed="false">
      <c r="D672" s="111"/>
    </row>
    <row r="673" customFormat="false" ht="12.75" hidden="false" customHeight="false" outlineLevel="0" collapsed="false">
      <c r="D673" s="111"/>
    </row>
    <row r="674" customFormat="false" ht="12.75" hidden="false" customHeight="false" outlineLevel="0" collapsed="false">
      <c r="D674" s="111"/>
    </row>
    <row r="675" customFormat="false" ht="12.75" hidden="false" customHeight="false" outlineLevel="0" collapsed="false">
      <c r="D675" s="111"/>
    </row>
    <row r="676" customFormat="false" ht="12.75" hidden="false" customHeight="false" outlineLevel="0" collapsed="false">
      <c r="D676" s="111"/>
    </row>
    <row r="677" customFormat="false" ht="12.75" hidden="false" customHeight="false" outlineLevel="0" collapsed="false">
      <c r="D677" s="111"/>
    </row>
    <row r="678" customFormat="false" ht="12.75" hidden="false" customHeight="false" outlineLevel="0" collapsed="false">
      <c r="D678" s="111"/>
    </row>
    <row r="679" customFormat="false" ht="12.75" hidden="false" customHeight="false" outlineLevel="0" collapsed="false">
      <c r="D679" s="111"/>
    </row>
    <row r="680" customFormat="false" ht="12.75" hidden="false" customHeight="false" outlineLevel="0" collapsed="false">
      <c r="D680" s="111"/>
    </row>
    <row r="681" customFormat="false" ht="12.75" hidden="false" customHeight="false" outlineLevel="0" collapsed="false">
      <c r="D681" s="111"/>
    </row>
    <row r="682" customFormat="false" ht="12.75" hidden="false" customHeight="false" outlineLevel="0" collapsed="false">
      <c r="D682" s="111"/>
    </row>
    <row r="683" customFormat="false" ht="12.75" hidden="false" customHeight="false" outlineLevel="0" collapsed="false">
      <c r="D683" s="111"/>
    </row>
    <row r="684" customFormat="false" ht="12.75" hidden="false" customHeight="false" outlineLevel="0" collapsed="false">
      <c r="D684" s="111"/>
    </row>
    <row r="685" customFormat="false" ht="12.75" hidden="false" customHeight="false" outlineLevel="0" collapsed="false">
      <c r="D685" s="111"/>
    </row>
    <row r="686" customFormat="false" ht="12.75" hidden="false" customHeight="false" outlineLevel="0" collapsed="false">
      <c r="D686" s="111"/>
    </row>
    <row r="687" customFormat="false" ht="12.75" hidden="false" customHeight="false" outlineLevel="0" collapsed="false">
      <c r="D687" s="111"/>
    </row>
    <row r="688" customFormat="false" ht="12.75" hidden="false" customHeight="false" outlineLevel="0" collapsed="false">
      <c r="D688" s="111"/>
    </row>
    <row r="689" customFormat="false" ht="12.75" hidden="false" customHeight="false" outlineLevel="0" collapsed="false">
      <c r="D689" s="111"/>
    </row>
    <row r="690" customFormat="false" ht="12.75" hidden="false" customHeight="false" outlineLevel="0" collapsed="false">
      <c r="D690" s="111"/>
    </row>
    <row r="691" customFormat="false" ht="12.75" hidden="false" customHeight="false" outlineLevel="0" collapsed="false">
      <c r="D691" s="111"/>
    </row>
    <row r="692" customFormat="false" ht="12.75" hidden="false" customHeight="false" outlineLevel="0" collapsed="false">
      <c r="D692" s="111"/>
    </row>
    <row r="693" customFormat="false" ht="12.75" hidden="false" customHeight="false" outlineLevel="0" collapsed="false">
      <c r="D693" s="111"/>
    </row>
    <row r="694" customFormat="false" ht="12.75" hidden="false" customHeight="false" outlineLevel="0" collapsed="false">
      <c r="D694" s="111"/>
    </row>
    <row r="695" customFormat="false" ht="12.75" hidden="false" customHeight="false" outlineLevel="0" collapsed="false">
      <c r="D695" s="111"/>
    </row>
    <row r="696" customFormat="false" ht="12.75" hidden="false" customHeight="false" outlineLevel="0" collapsed="false">
      <c r="D696" s="111"/>
    </row>
    <row r="697" customFormat="false" ht="12.75" hidden="false" customHeight="false" outlineLevel="0" collapsed="false">
      <c r="D697" s="111"/>
    </row>
    <row r="698" customFormat="false" ht="12.75" hidden="false" customHeight="false" outlineLevel="0" collapsed="false">
      <c r="D698" s="111"/>
    </row>
    <row r="699" customFormat="false" ht="12.75" hidden="false" customHeight="false" outlineLevel="0" collapsed="false">
      <c r="D699" s="111"/>
    </row>
    <row r="700" customFormat="false" ht="12.75" hidden="false" customHeight="false" outlineLevel="0" collapsed="false">
      <c r="D700" s="111"/>
    </row>
    <row r="701" customFormat="false" ht="12.75" hidden="false" customHeight="false" outlineLevel="0" collapsed="false">
      <c r="D701" s="111"/>
    </row>
    <row r="702" customFormat="false" ht="12.75" hidden="false" customHeight="false" outlineLevel="0" collapsed="false">
      <c r="D702" s="111"/>
    </row>
    <row r="703" customFormat="false" ht="12.75" hidden="false" customHeight="false" outlineLevel="0" collapsed="false">
      <c r="D703" s="111"/>
    </row>
    <row r="704" customFormat="false" ht="12.75" hidden="false" customHeight="false" outlineLevel="0" collapsed="false">
      <c r="D704" s="111"/>
    </row>
    <row r="705" customFormat="false" ht="12.75" hidden="false" customHeight="false" outlineLevel="0" collapsed="false">
      <c r="D705" s="111"/>
    </row>
    <row r="706" customFormat="false" ht="12.75" hidden="false" customHeight="false" outlineLevel="0" collapsed="false">
      <c r="D706" s="111"/>
    </row>
    <row r="707" customFormat="false" ht="12.75" hidden="false" customHeight="false" outlineLevel="0" collapsed="false">
      <c r="D707" s="111"/>
    </row>
    <row r="708" customFormat="false" ht="12.75" hidden="false" customHeight="false" outlineLevel="0" collapsed="false">
      <c r="D708" s="111"/>
    </row>
    <row r="709" customFormat="false" ht="12.75" hidden="false" customHeight="false" outlineLevel="0" collapsed="false">
      <c r="D709" s="111"/>
    </row>
    <row r="710" customFormat="false" ht="12.75" hidden="false" customHeight="false" outlineLevel="0" collapsed="false">
      <c r="D710" s="111"/>
    </row>
    <row r="711" customFormat="false" ht="12.75" hidden="false" customHeight="false" outlineLevel="0" collapsed="false">
      <c r="D711" s="111"/>
    </row>
    <row r="712" customFormat="false" ht="12.75" hidden="false" customHeight="false" outlineLevel="0" collapsed="false">
      <c r="D712" s="111"/>
    </row>
    <row r="713" customFormat="false" ht="12.75" hidden="false" customHeight="false" outlineLevel="0" collapsed="false">
      <c r="D713" s="111"/>
    </row>
    <row r="714" customFormat="false" ht="12.75" hidden="false" customHeight="false" outlineLevel="0" collapsed="false">
      <c r="D714" s="111"/>
    </row>
    <row r="715" customFormat="false" ht="12.75" hidden="false" customHeight="false" outlineLevel="0" collapsed="false">
      <c r="D715" s="111"/>
    </row>
    <row r="716" customFormat="false" ht="12.75" hidden="false" customHeight="false" outlineLevel="0" collapsed="false">
      <c r="D716" s="111"/>
    </row>
    <row r="717" customFormat="false" ht="12.75" hidden="false" customHeight="false" outlineLevel="0" collapsed="false">
      <c r="D717" s="111"/>
    </row>
    <row r="718" customFormat="false" ht="12.75" hidden="false" customHeight="false" outlineLevel="0" collapsed="false">
      <c r="D718" s="111"/>
    </row>
    <row r="719" customFormat="false" ht="12.75" hidden="false" customHeight="false" outlineLevel="0" collapsed="false">
      <c r="D719" s="111"/>
    </row>
    <row r="720" customFormat="false" ht="12.75" hidden="false" customHeight="false" outlineLevel="0" collapsed="false">
      <c r="D720" s="111"/>
    </row>
    <row r="721" customFormat="false" ht="12.75" hidden="false" customHeight="false" outlineLevel="0" collapsed="false">
      <c r="D721" s="111"/>
    </row>
    <row r="722" customFormat="false" ht="12.75" hidden="false" customHeight="false" outlineLevel="0" collapsed="false">
      <c r="D722" s="111"/>
    </row>
    <row r="723" customFormat="false" ht="12.75" hidden="false" customHeight="false" outlineLevel="0" collapsed="false">
      <c r="D723" s="111"/>
    </row>
    <row r="724" customFormat="false" ht="12.75" hidden="false" customHeight="false" outlineLevel="0" collapsed="false">
      <c r="D724" s="111"/>
    </row>
    <row r="725" customFormat="false" ht="12.75" hidden="false" customHeight="false" outlineLevel="0" collapsed="false">
      <c r="D725" s="111"/>
    </row>
    <row r="726" customFormat="false" ht="12.75" hidden="false" customHeight="false" outlineLevel="0" collapsed="false">
      <c r="D726" s="111"/>
    </row>
    <row r="727" customFormat="false" ht="12.75" hidden="false" customHeight="false" outlineLevel="0" collapsed="false">
      <c r="D727" s="111"/>
    </row>
    <row r="728" customFormat="false" ht="12.75" hidden="false" customHeight="false" outlineLevel="0" collapsed="false">
      <c r="D728" s="111"/>
    </row>
    <row r="729" customFormat="false" ht="12.75" hidden="false" customHeight="false" outlineLevel="0" collapsed="false">
      <c r="D729" s="111"/>
    </row>
    <row r="730" customFormat="false" ht="12.75" hidden="false" customHeight="false" outlineLevel="0" collapsed="false">
      <c r="D730" s="111"/>
    </row>
    <row r="731" customFormat="false" ht="12.75" hidden="false" customHeight="false" outlineLevel="0" collapsed="false">
      <c r="D731" s="111"/>
    </row>
    <row r="732" customFormat="false" ht="12.75" hidden="false" customHeight="false" outlineLevel="0" collapsed="false">
      <c r="D732" s="111"/>
    </row>
    <row r="733" customFormat="false" ht="12.75" hidden="false" customHeight="false" outlineLevel="0" collapsed="false">
      <c r="D733" s="111"/>
    </row>
    <row r="734" customFormat="false" ht="12.75" hidden="false" customHeight="false" outlineLevel="0" collapsed="false">
      <c r="D734" s="111"/>
    </row>
    <row r="735" customFormat="false" ht="12.75" hidden="false" customHeight="false" outlineLevel="0" collapsed="false">
      <c r="D735" s="111"/>
    </row>
    <row r="736" customFormat="false" ht="12.75" hidden="false" customHeight="false" outlineLevel="0" collapsed="false">
      <c r="D736" s="111"/>
    </row>
    <row r="737" customFormat="false" ht="12.75" hidden="false" customHeight="false" outlineLevel="0" collapsed="false">
      <c r="D737" s="111"/>
    </row>
    <row r="738" customFormat="false" ht="12.75" hidden="false" customHeight="false" outlineLevel="0" collapsed="false">
      <c r="D738" s="111"/>
    </row>
    <row r="739" customFormat="false" ht="12.75" hidden="false" customHeight="false" outlineLevel="0" collapsed="false">
      <c r="D739" s="111"/>
    </row>
    <row r="740" customFormat="false" ht="12.75" hidden="false" customHeight="false" outlineLevel="0" collapsed="false">
      <c r="D740" s="111"/>
    </row>
    <row r="741" customFormat="false" ht="12.75" hidden="false" customHeight="false" outlineLevel="0" collapsed="false">
      <c r="D741" s="111"/>
    </row>
    <row r="742" customFormat="false" ht="12.75" hidden="false" customHeight="false" outlineLevel="0" collapsed="false">
      <c r="D742" s="111"/>
    </row>
    <row r="743" customFormat="false" ht="12.75" hidden="false" customHeight="false" outlineLevel="0" collapsed="false">
      <c r="D743" s="111"/>
    </row>
    <row r="744" customFormat="false" ht="12.75" hidden="false" customHeight="false" outlineLevel="0" collapsed="false">
      <c r="D744" s="111"/>
    </row>
    <row r="745" customFormat="false" ht="12.75" hidden="false" customHeight="false" outlineLevel="0" collapsed="false">
      <c r="D745" s="111"/>
    </row>
    <row r="746" customFormat="false" ht="12.75" hidden="false" customHeight="false" outlineLevel="0" collapsed="false">
      <c r="D746" s="111"/>
    </row>
    <row r="747" customFormat="false" ht="12.75" hidden="false" customHeight="false" outlineLevel="0" collapsed="false">
      <c r="D747" s="111"/>
    </row>
    <row r="748" customFormat="false" ht="12.75" hidden="false" customHeight="false" outlineLevel="0" collapsed="false">
      <c r="D748" s="111"/>
    </row>
    <row r="749" customFormat="false" ht="12.75" hidden="false" customHeight="false" outlineLevel="0" collapsed="false">
      <c r="D749" s="111"/>
    </row>
    <row r="750" customFormat="false" ht="12.75" hidden="false" customHeight="false" outlineLevel="0" collapsed="false">
      <c r="D750" s="111"/>
    </row>
    <row r="751" customFormat="false" ht="12.75" hidden="false" customHeight="false" outlineLevel="0" collapsed="false">
      <c r="D751" s="111"/>
    </row>
    <row r="752" customFormat="false" ht="12.75" hidden="false" customHeight="false" outlineLevel="0" collapsed="false">
      <c r="D752" s="111"/>
    </row>
    <row r="753" customFormat="false" ht="12.75" hidden="false" customHeight="false" outlineLevel="0" collapsed="false">
      <c r="D753" s="111"/>
    </row>
    <row r="754" customFormat="false" ht="12.75" hidden="false" customHeight="false" outlineLevel="0" collapsed="false">
      <c r="D754" s="111"/>
    </row>
    <row r="755" customFormat="false" ht="12.75" hidden="false" customHeight="false" outlineLevel="0" collapsed="false">
      <c r="D755" s="111"/>
    </row>
    <row r="756" customFormat="false" ht="12.75" hidden="false" customHeight="false" outlineLevel="0" collapsed="false">
      <c r="D756" s="111"/>
    </row>
    <row r="757" customFormat="false" ht="12.75" hidden="false" customHeight="false" outlineLevel="0" collapsed="false">
      <c r="D757" s="111"/>
    </row>
    <row r="758" customFormat="false" ht="12.75" hidden="false" customHeight="false" outlineLevel="0" collapsed="false">
      <c r="D758" s="111"/>
    </row>
    <row r="759" customFormat="false" ht="12.75" hidden="false" customHeight="false" outlineLevel="0" collapsed="false">
      <c r="D759" s="111"/>
    </row>
    <row r="760" customFormat="false" ht="12.75" hidden="false" customHeight="false" outlineLevel="0" collapsed="false">
      <c r="D760" s="111"/>
    </row>
    <row r="761" customFormat="false" ht="12.75" hidden="false" customHeight="false" outlineLevel="0" collapsed="false">
      <c r="D761" s="111"/>
    </row>
    <row r="762" customFormat="false" ht="12.75" hidden="false" customHeight="false" outlineLevel="0" collapsed="false">
      <c r="D762" s="111"/>
    </row>
    <row r="763" customFormat="false" ht="12.75" hidden="false" customHeight="false" outlineLevel="0" collapsed="false">
      <c r="D763" s="111"/>
    </row>
    <row r="764" customFormat="false" ht="12.75" hidden="false" customHeight="false" outlineLevel="0" collapsed="false">
      <c r="D764" s="111"/>
    </row>
    <row r="765" customFormat="false" ht="12.75" hidden="false" customHeight="false" outlineLevel="0" collapsed="false">
      <c r="D765" s="111"/>
    </row>
    <row r="766" customFormat="false" ht="12.75" hidden="false" customHeight="false" outlineLevel="0" collapsed="false">
      <c r="D766" s="111"/>
    </row>
    <row r="767" customFormat="false" ht="12.75" hidden="false" customHeight="false" outlineLevel="0" collapsed="false">
      <c r="D767" s="111"/>
    </row>
    <row r="768" customFormat="false" ht="12.75" hidden="false" customHeight="false" outlineLevel="0" collapsed="false">
      <c r="D768" s="111"/>
    </row>
    <row r="769" customFormat="false" ht="12.75" hidden="false" customHeight="false" outlineLevel="0" collapsed="false">
      <c r="D769" s="111"/>
    </row>
    <row r="770" customFormat="false" ht="12.75" hidden="false" customHeight="false" outlineLevel="0" collapsed="false">
      <c r="D770" s="111"/>
    </row>
    <row r="771" customFormat="false" ht="12.75" hidden="false" customHeight="false" outlineLevel="0" collapsed="false">
      <c r="D771" s="111"/>
    </row>
    <row r="772" customFormat="false" ht="12.75" hidden="false" customHeight="false" outlineLevel="0" collapsed="false">
      <c r="D772" s="111"/>
    </row>
    <row r="773" customFormat="false" ht="12.75" hidden="false" customHeight="false" outlineLevel="0" collapsed="false">
      <c r="D773" s="111"/>
    </row>
    <row r="774" customFormat="false" ht="12.75" hidden="false" customHeight="false" outlineLevel="0" collapsed="false">
      <c r="D774" s="111"/>
    </row>
    <row r="775" customFormat="false" ht="12.75" hidden="false" customHeight="false" outlineLevel="0" collapsed="false">
      <c r="D775" s="111"/>
    </row>
    <row r="776" customFormat="false" ht="12.75" hidden="false" customHeight="false" outlineLevel="0" collapsed="false">
      <c r="D776" s="111"/>
    </row>
    <row r="777" customFormat="false" ht="12.75" hidden="false" customHeight="false" outlineLevel="0" collapsed="false">
      <c r="D777" s="111"/>
    </row>
    <row r="778" customFormat="false" ht="12.75" hidden="false" customHeight="false" outlineLevel="0" collapsed="false">
      <c r="D778" s="111"/>
    </row>
    <row r="779" customFormat="false" ht="12.75" hidden="false" customHeight="false" outlineLevel="0" collapsed="false">
      <c r="D779" s="111"/>
    </row>
    <row r="780" customFormat="false" ht="12.75" hidden="false" customHeight="false" outlineLevel="0" collapsed="false">
      <c r="D780" s="111"/>
    </row>
    <row r="781" customFormat="false" ht="12.75" hidden="false" customHeight="false" outlineLevel="0" collapsed="false">
      <c r="D781" s="111"/>
    </row>
    <row r="782" customFormat="false" ht="12.75" hidden="false" customHeight="false" outlineLevel="0" collapsed="false">
      <c r="D782" s="111"/>
    </row>
    <row r="783" customFormat="false" ht="12.75" hidden="false" customHeight="false" outlineLevel="0" collapsed="false">
      <c r="D783" s="111"/>
    </row>
    <row r="784" customFormat="false" ht="12.75" hidden="false" customHeight="false" outlineLevel="0" collapsed="false">
      <c r="D784" s="111"/>
    </row>
    <row r="785" customFormat="false" ht="12.75" hidden="false" customHeight="false" outlineLevel="0" collapsed="false">
      <c r="D785" s="111"/>
    </row>
    <row r="786" customFormat="false" ht="12.75" hidden="false" customHeight="false" outlineLevel="0" collapsed="false">
      <c r="D786" s="111"/>
    </row>
    <row r="787" customFormat="false" ht="12.75" hidden="false" customHeight="false" outlineLevel="0" collapsed="false">
      <c r="D787" s="111"/>
    </row>
    <row r="788" customFormat="false" ht="12.75" hidden="false" customHeight="false" outlineLevel="0" collapsed="false">
      <c r="D788" s="111"/>
    </row>
    <row r="789" customFormat="false" ht="12.75" hidden="false" customHeight="false" outlineLevel="0" collapsed="false">
      <c r="D789" s="111"/>
    </row>
    <row r="790" customFormat="false" ht="12.75" hidden="false" customHeight="false" outlineLevel="0" collapsed="false">
      <c r="D790" s="111"/>
    </row>
    <row r="791" customFormat="false" ht="12.75" hidden="false" customHeight="false" outlineLevel="0" collapsed="false">
      <c r="D791" s="111"/>
    </row>
    <row r="792" customFormat="false" ht="12.75" hidden="false" customHeight="false" outlineLevel="0" collapsed="false">
      <c r="D792" s="111"/>
    </row>
    <row r="793" customFormat="false" ht="12.75" hidden="false" customHeight="false" outlineLevel="0" collapsed="false">
      <c r="D793" s="111"/>
    </row>
    <row r="794" customFormat="false" ht="12.75" hidden="false" customHeight="false" outlineLevel="0" collapsed="false">
      <c r="D794" s="111"/>
    </row>
    <row r="795" customFormat="false" ht="12.75" hidden="false" customHeight="false" outlineLevel="0" collapsed="false">
      <c r="D795" s="111"/>
    </row>
    <row r="796" customFormat="false" ht="12.75" hidden="false" customHeight="false" outlineLevel="0" collapsed="false">
      <c r="D796" s="111"/>
    </row>
    <row r="797" customFormat="false" ht="12.75" hidden="false" customHeight="false" outlineLevel="0" collapsed="false">
      <c r="D797" s="111"/>
    </row>
    <row r="798" customFormat="false" ht="12.75" hidden="false" customHeight="false" outlineLevel="0" collapsed="false">
      <c r="D798" s="111"/>
    </row>
    <row r="799" customFormat="false" ht="12.75" hidden="false" customHeight="false" outlineLevel="0" collapsed="false">
      <c r="D799" s="111"/>
    </row>
    <row r="800" customFormat="false" ht="12.75" hidden="false" customHeight="false" outlineLevel="0" collapsed="false">
      <c r="D800" s="111"/>
    </row>
    <row r="801" customFormat="false" ht="12.75" hidden="false" customHeight="false" outlineLevel="0" collapsed="false">
      <c r="D801" s="111"/>
    </row>
    <row r="802" customFormat="false" ht="12.75" hidden="false" customHeight="false" outlineLevel="0" collapsed="false">
      <c r="D802" s="111"/>
    </row>
    <row r="803" customFormat="false" ht="12.75" hidden="false" customHeight="false" outlineLevel="0" collapsed="false">
      <c r="D803" s="111"/>
    </row>
    <row r="804" customFormat="false" ht="12.75" hidden="false" customHeight="false" outlineLevel="0" collapsed="false">
      <c r="D804" s="111"/>
    </row>
    <row r="805" customFormat="false" ht="12.75" hidden="false" customHeight="false" outlineLevel="0" collapsed="false">
      <c r="D805" s="111"/>
    </row>
    <row r="806" customFormat="false" ht="12.75" hidden="false" customHeight="false" outlineLevel="0" collapsed="false">
      <c r="D806" s="111"/>
    </row>
    <row r="807" customFormat="false" ht="12.75" hidden="false" customHeight="false" outlineLevel="0" collapsed="false">
      <c r="D807" s="111"/>
    </row>
    <row r="808" customFormat="false" ht="12.75" hidden="false" customHeight="false" outlineLevel="0" collapsed="false">
      <c r="D808" s="111"/>
    </row>
    <row r="809" customFormat="false" ht="12.75" hidden="false" customHeight="false" outlineLevel="0" collapsed="false">
      <c r="D809" s="111"/>
    </row>
    <row r="810" customFormat="false" ht="12.75" hidden="false" customHeight="false" outlineLevel="0" collapsed="false">
      <c r="D810" s="111"/>
    </row>
    <row r="811" customFormat="false" ht="12.75" hidden="false" customHeight="false" outlineLevel="0" collapsed="false">
      <c r="D811" s="111"/>
    </row>
    <row r="812" customFormat="false" ht="12.75" hidden="false" customHeight="false" outlineLevel="0" collapsed="false">
      <c r="D812" s="111"/>
    </row>
    <row r="813" customFormat="false" ht="12.75" hidden="false" customHeight="false" outlineLevel="0" collapsed="false">
      <c r="D813" s="111"/>
    </row>
    <row r="814" customFormat="false" ht="12.75" hidden="false" customHeight="false" outlineLevel="0" collapsed="false">
      <c r="D814" s="111"/>
    </row>
    <row r="815" customFormat="false" ht="12.75" hidden="false" customHeight="false" outlineLevel="0" collapsed="false">
      <c r="D815" s="111"/>
    </row>
    <row r="816" customFormat="false" ht="12.75" hidden="false" customHeight="false" outlineLevel="0" collapsed="false">
      <c r="D816" s="111"/>
    </row>
    <row r="817" customFormat="false" ht="12.75" hidden="false" customHeight="false" outlineLevel="0" collapsed="false">
      <c r="D817" s="111"/>
    </row>
    <row r="818" customFormat="false" ht="12.75" hidden="false" customHeight="false" outlineLevel="0" collapsed="false">
      <c r="D818" s="111"/>
    </row>
    <row r="819" customFormat="false" ht="12.75" hidden="false" customHeight="false" outlineLevel="0" collapsed="false">
      <c r="D819" s="111"/>
    </row>
    <row r="820" customFormat="false" ht="12.75" hidden="false" customHeight="false" outlineLevel="0" collapsed="false">
      <c r="D820" s="111"/>
    </row>
    <row r="821" customFormat="false" ht="12.75" hidden="false" customHeight="false" outlineLevel="0" collapsed="false">
      <c r="D821" s="111"/>
    </row>
    <row r="822" customFormat="false" ht="12.75" hidden="false" customHeight="false" outlineLevel="0" collapsed="false">
      <c r="D822" s="111"/>
    </row>
    <row r="823" customFormat="false" ht="12.75" hidden="false" customHeight="false" outlineLevel="0" collapsed="false">
      <c r="D823" s="111"/>
    </row>
    <row r="824" customFormat="false" ht="12.75" hidden="false" customHeight="false" outlineLevel="0" collapsed="false">
      <c r="D824" s="111"/>
    </row>
    <row r="825" customFormat="false" ht="12.75" hidden="false" customHeight="false" outlineLevel="0" collapsed="false">
      <c r="D825" s="111"/>
    </row>
    <row r="826" customFormat="false" ht="12.75" hidden="false" customHeight="false" outlineLevel="0" collapsed="false">
      <c r="D826" s="111"/>
    </row>
    <row r="827" customFormat="false" ht="12.75" hidden="false" customHeight="false" outlineLevel="0" collapsed="false">
      <c r="D827" s="111"/>
    </row>
    <row r="828" customFormat="false" ht="12.75" hidden="false" customHeight="false" outlineLevel="0" collapsed="false">
      <c r="D828" s="111"/>
    </row>
    <row r="829" customFormat="false" ht="12.75" hidden="false" customHeight="false" outlineLevel="0" collapsed="false">
      <c r="D829" s="111"/>
    </row>
    <row r="830" customFormat="false" ht="12.75" hidden="false" customHeight="false" outlineLevel="0" collapsed="false">
      <c r="D830" s="111"/>
    </row>
    <row r="831" customFormat="false" ht="12.75" hidden="false" customHeight="false" outlineLevel="0" collapsed="false">
      <c r="D831" s="111"/>
    </row>
    <row r="832" customFormat="false" ht="12.75" hidden="false" customHeight="false" outlineLevel="0" collapsed="false">
      <c r="D832" s="111"/>
    </row>
    <row r="833" customFormat="false" ht="12.75" hidden="false" customHeight="false" outlineLevel="0" collapsed="false">
      <c r="D833" s="111"/>
    </row>
    <row r="834" customFormat="false" ht="12.75" hidden="false" customHeight="false" outlineLevel="0" collapsed="false">
      <c r="D834" s="111"/>
    </row>
    <row r="835" customFormat="false" ht="12.75" hidden="false" customHeight="false" outlineLevel="0" collapsed="false">
      <c r="D835" s="111"/>
    </row>
    <row r="836" customFormat="false" ht="12.75" hidden="false" customHeight="false" outlineLevel="0" collapsed="false">
      <c r="D836" s="111"/>
    </row>
    <row r="837" customFormat="false" ht="12.75" hidden="false" customHeight="false" outlineLevel="0" collapsed="false">
      <c r="D837" s="111"/>
    </row>
    <row r="838" customFormat="false" ht="12.75" hidden="false" customHeight="false" outlineLevel="0" collapsed="false">
      <c r="D838" s="111"/>
    </row>
    <row r="839" customFormat="false" ht="12.75" hidden="false" customHeight="false" outlineLevel="0" collapsed="false">
      <c r="D839" s="111"/>
    </row>
    <row r="840" customFormat="false" ht="12.75" hidden="false" customHeight="false" outlineLevel="0" collapsed="false">
      <c r="D840" s="111"/>
    </row>
    <row r="841" customFormat="false" ht="12.75" hidden="false" customHeight="false" outlineLevel="0" collapsed="false">
      <c r="D841" s="111"/>
    </row>
    <row r="842" customFormat="false" ht="12.75" hidden="false" customHeight="false" outlineLevel="0" collapsed="false">
      <c r="D842" s="111"/>
    </row>
    <row r="843" customFormat="false" ht="12.75" hidden="false" customHeight="false" outlineLevel="0" collapsed="false">
      <c r="D843" s="111"/>
    </row>
    <row r="844" customFormat="false" ht="12.75" hidden="false" customHeight="false" outlineLevel="0" collapsed="false">
      <c r="D844" s="111"/>
    </row>
    <row r="845" customFormat="false" ht="12.75" hidden="false" customHeight="false" outlineLevel="0" collapsed="false">
      <c r="D845" s="111"/>
    </row>
    <row r="846" customFormat="false" ht="12.75" hidden="false" customHeight="false" outlineLevel="0" collapsed="false">
      <c r="D846" s="111"/>
    </row>
    <row r="847" customFormat="false" ht="12.75" hidden="false" customHeight="false" outlineLevel="0" collapsed="false">
      <c r="D847" s="111"/>
    </row>
    <row r="848" customFormat="false" ht="12.75" hidden="false" customHeight="false" outlineLevel="0" collapsed="false">
      <c r="D848" s="111"/>
    </row>
    <row r="849" customFormat="false" ht="12.75" hidden="false" customHeight="false" outlineLevel="0" collapsed="false">
      <c r="D849" s="111"/>
    </row>
    <row r="850" customFormat="false" ht="12.75" hidden="false" customHeight="false" outlineLevel="0" collapsed="false">
      <c r="D850" s="111"/>
    </row>
    <row r="851" customFormat="false" ht="12.75" hidden="false" customHeight="false" outlineLevel="0" collapsed="false">
      <c r="D851" s="111"/>
    </row>
    <row r="852" customFormat="false" ht="12.75" hidden="false" customHeight="false" outlineLevel="0" collapsed="false">
      <c r="D852" s="111"/>
    </row>
    <row r="853" customFormat="false" ht="12.75" hidden="false" customHeight="false" outlineLevel="0" collapsed="false">
      <c r="D853" s="111"/>
    </row>
    <row r="854" customFormat="false" ht="12.75" hidden="false" customHeight="false" outlineLevel="0" collapsed="false">
      <c r="D854" s="111"/>
    </row>
    <row r="855" customFormat="false" ht="12.75" hidden="false" customHeight="false" outlineLevel="0" collapsed="false">
      <c r="D855" s="111"/>
    </row>
    <row r="856" customFormat="false" ht="12.75" hidden="false" customHeight="false" outlineLevel="0" collapsed="false">
      <c r="D856" s="111"/>
    </row>
    <row r="857" customFormat="false" ht="12.75" hidden="false" customHeight="false" outlineLevel="0" collapsed="false">
      <c r="D857" s="111"/>
    </row>
    <row r="858" customFormat="false" ht="12.75" hidden="false" customHeight="false" outlineLevel="0" collapsed="false">
      <c r="D858" s="111"/>
    </row>
    <row r="859" customFormat="false" ht="12.75" hidden="false" customHeight="false" outlineLevel="0" collapsed="false">
      <c r="D859" s="111"/>
    </row>
    <row r="860" customFormat="false" ht="12.75" hidden="false" customHeight="false" outlineLevel="0" collapsed="false">
      <c r="D860" s="111"/>
    </row>
    <row r="861" customFormat="false" ht="12.75" hidden="false" customHeight="false" outlineLevel="0" collapsed="false">
      <c r="D861" s="111"/>
    </row>
    <row r="862" customFormat="false" ht="12.75" hidden="false" customHeight="false" outlineLevel="0" collapsed="false">
      <c r="D862" s="111"/>
    </row>
    <row r="863" customFormat="false" ht="12.75" hidden="false" customHeight="false" outlineLevel="0" collapsed="false">
      <c r="D863" s="111"/>
    </row>
    <row r="864" customFormat="false" ht="12.75" hidden="false" customHeight="false" outlineLevel="0" collapsed="false">
      <c r="D864" s="111"/>
    </row>
    <row r="865" customFormat="false" ht="12.75" hidden="false" customHeight="false" outlineLevel="0" collapsed="false">
      <c r="D865" s="111"/>
    </row>
    <row r="866" customFormat="false" ht="12.75" hidden="false" customHeight="false" outlineLevel="0" collapsed="false">
      <c r="D866" s="111"/>
    </row>
    <row r="867" customFormat="false" ht="12.75" hidden="false" customHeight="false" outlineLevel="0" collapsed="false">
      <c r="D867" s="111"/>
    </row>
    <row r="868" customFormat="false" ht="12.75" hidden="false" customHeight="false" outlineLevel="0" collapsed="false">
      <c r="D868" s="111"/>
    </row>
    <row r="869" customFormat="false" ht="12.75" hidden="false" customHeight="false" outlineLevel="0" collapsed="false">
      <c r="D869" s="111"/>
    </row>
    <row r="870" customFormat="false" ht="12.75" hidden="false" customHeight="false" outlineLevel="0" collapsed="false">
      <c r="D870" s="111"/>
    </row>
    <row r="871" customFormat="false" ht="12.75" hidden="false" customHeight="false" outlineLevel="0" collapsed="false">
      <c r="D871" s="111"/>
    </row>
    <row r="872" customFormat="false" ht="12.75" hidden="false" customHeight="false" outlineLevel="0" collapsed="false">
      <c r="D872" s="111"/>
    </row>
    <row r="873" customFormat="false" ht="12.75" hidden="false" customHeight="false" outlineLevel="0" collapsed="false">
      <c r="D873" s="111"/>
    </row>
    <row r="874" customFormat="false" ht="12.75" hidden="false" customHeight="false" outlineLevel="0" collapsed="false">
      <c r="D874" s="111"/>
    </row>
    <row r="875" customFormat="false" ht="12.75" hidden="false" customHeight="false" outlineLevel="0" collapsed="false">
      <c r="D875" s="111"/>
    </row>
    <row r="876" customFormat="false" ht="12.75" hidden="false" customHeight="false" outlineLevel="0" collapsed="false">
      <c r="D876" s="111"/>
    </row>
    <row r="877" customFormat="false" ht="12.75" hidden="false" customHeight="false" outlineLevel="0" collapsed="false">
      <c r="D877" s="111"/>
    </row>
    <row r="878" customFormat="false" ht="12.75" hidden="false" customHeight="false" outlineLevel="0" collapsed="false">
      <c r="D878" s="111"/>
    </row>
    <row r="879" customFormat="false" ht="12.75" hidden="false" customHeight="false" outlineLevel="0" collapsed="false">
      <c r="D879" s="111"/>
    </row>
    <row r="880" customFormat="false" ht="12.75" hidden="false" customHeight="false" outlineLevel="0" collapsed="false">
      <c r="D880" s="111"/>
    </row>
    <row r="881" customFormat="false" ht="12.75" hidden="false" customHeight="false" outlineLevel="0" collapsed="false">
      <c r="D881" s="111"/>
    </row>
    <row r="882" customFormat="false" ht="12.75" hidden="false" customHeight="false" outlineLevel="0" collapsed="false">
      <c r="D882" s="111"/>
    </row>
    <row r="883" customFormat="false" ht="12.75" hidden="false" customHeight="false" outlineLevel="0" collapsed="false">
      <c r="D883" s="111"/>
    </row>
    <row r="884" customFormat="false" ht="12.75" hidden="false" customHeight="false" outlineLevel="0" collapsed="false">
      <c r="D884" s="111"/>
    </row>
    <row r="885" customFormat="false" ht="12.75" hidden="false" customHeight="false" outlineLevel="0" collapsed="false">
      <c r="D885" s="111"/>
    </row>
    <row r="886" customFormat="false" ht="12.75" hidden="false" customHeight="false" outlineLevel="0" collapsed="false">
      <c r="D886" s="111"/>
    </row>
    <row r="887" customFormat="false" ht="12.75" hidden="false" customHeight="false" outlineLevel="0" collapsed="false">
      <c r="D887" s="111"/>
    </row>
    <row r="888" customFormat="false" ht="12.75" hidden="false" customHeight="false" outlineLevel="0" collapsed="false">
      <c r="D888" s="111"/>
    </row>
    <row r="889" customFormat="false" ht="12.75" hidden="false" customHeight="false" outlineLevel="0" collapsed="false">
      <c r="D889" s="111"/>
    </row>
    <row r="890" customFormat="false" ht="12.75" hidden="false" customHeight="false" outlineLevel="0" collapsed="false">
      <c r="D890" s="111"/>
    </row>
    <row r="891" customFormat="false" ht="12.75" hidden="false" customHeight="false" outlineLevel="0" collapsed="false">
      <c r="D891" s="111"/>
    </row>
    <row r="892" customFormat="false" ht="12.75" hidden="false" customHeight="false" outlineLevel="0" collapsed="false">
      <c r="D892" s="111"/>
    </row>
    <row r="893" customFormat="false" ht="12.75" hidden="false" customHeight="false" outlineLevel="0" collapsed="false">
      <c r="D893" s="111"/>
    </row>
    <row r="894" customFormat="false" ht="12.75" hidden="false" customHeight="false" outlineLevel="0" collapsed="false">
      <c r="D894" s="111"/>
    </row>
    <row r="895" customFormat="false" ht="12.75" hidden="false" customHeight="false" outlineLevel="0" collapsed="false">
      <c r="D895" s="111"/>
    </row>
    <row r="896" customFormat="false" ht="12.75" hidden="false" customHeight="false" outlineLevel="0" collapsed="false">
      <c r="D896" s="111"/>
    </row>
    <row r="897" customFormat="false" ht="12.75" hidden="false" customHeight="false" outlineLevel="0" collapsed="false">
      <c r="D897" s="111"/>
    </row>
    <row r="898" customFormat="false" ht="12.75" hidden="false" customHeight="false" outlineLevel="0" collapsed="false">
      <c r="D898" s="111"/>
    </row>
    <row r="899" customFormat="false" ht="12.75" hidden="false" customHeight="false" outlineLevel="0" collapsed="false">
      <c r="D899" s="111"/>
    </row>
    <row r="900" customFormat="false" ht="12.75" hidden="false" customHeight="false" outlineLevel="0" collapsed="false">
      <c r="D900" s="111"/>
    </row>
    <row r="901" customFormat="false" ht="12.75" hidden="false" customHeight="false" outlineLevel="0" collapsed="false">
      <c r="D901" s="111"/>
    </row>
    <row r="902" customFormat="false" ht="12.75" hidden="false" customHeight="false" outlineLevel="0" collapsed="false">
      <c r="D902" s="111"/>
    </row>
    <row r="903" customFormat="false" ht="12.75" hidden="false" customHeight="false" outlineLevel="0" collapsed="false">
      <c r="D903" s="111"/>
    </row>
    <row r="904" customFormat="false" ht="12.75" hidden="false" customHeight="false" outlineLevel="0" collapsed="false">
      <c r="D904" s="111"/>
    </row>
    <row r="905" customFormat="false" ht="12.75" hidden="false" customHeight="false" outlineLevel="0" collapsed="false">
      <c r="D905" s="111"/>
    </row>
    <row r="906" customFormat="false" ht="12.75" hidden="false" customHeight="false" outlineLevel="0" collapsed="false">
      <c r="D906" s="111"/>
    </row>
    <row r="907" customFormat="false" ht="12.75" hidden="false" customHeight="false" outlineLevel="0" collapsed="false">
      <c r="D907" s="111"/>
    </row>
    <row r="908" customFormat="false" ht="12.75" hidden="false" customHeight="false" outlineLevel="0" collapsed="false">
      <c r="D908" s="111"/>
    </row>
    <row r="909" customFormat="false" ht="12.75" hidden="false" customHeight="false" outlineLevel="0" collapsed="false">
      <c r="D909" s="111"/>
    </row>
    <row r="910" customFormat="false" ht="12.75" hidden="false" customHeight="false" outlineLevel="0" collapsed="false">
      <c r="D910" s="111"/>
    </row>
    <row r="911" customFormat="false" ht="12.75" hidden="false" customHeight="false" outlineLevel="0" collapsed="false">
      <c r="D911" s="111"/>
    </row>
    <row r="912" customFormat="false" ht="12.75" hidden="false" customHeight="false" outlineLevel="0" collapsed="false">
      <c r="D912" s="111"/>
    </row>
    <row r="913" customFormat="false" ht="12.75" hidden="false" customHeight="false" outlineLevel="0" collapsed="false">
      <c r="D913" s="111"/>
    </row>
    <row r="914" customFormat="false" ht="12.75" hidden="false" customHeight="false" outlineLevel="0" collapsed="false">
      <c r="D914" s="111"/>
    </row>
    <row r="915" customFormat="false" ht="12.75" hidden="false" customHeight="false" outlineLevel="0" collapsed="false">
      <c r="D915" s="111"/>
    </row>
    <row r="916" customFormat="false" ht="12.75" hidden="false" customHeight="false" outlineLevel="0" collapsed="false">
      <c r="D916" s="111"/>
    </row>
    <row r="917" customFormat="false" ht="12.75" hidden="false" customHeight="false" outlineLevel="0" collapsed="false">
      <c r="D917" s="111"/>
    </row>
    <row r="918" customFormat="false" ht="12.75" hidden="false" customHeight="false" outlineLevel="0" collapsed="false">
      <c r="D918" s="111"/>
    </row>
    <row r="919" customFormat="false" ht="12.75" hidden="false" customHeight="false" outlineLevel="0" collapsed="false">
      <c r="D919" s="111"/>
    </row>
    <row r="920" customFormat="false" ht="12.75" hidden="false" customHeight="false" outlineLevel="0" collapsed="false">
      <c r="D920" s="111"/>
    </row>
    <row r="921" customFormat="false" ht="12.75" hidden="false" customHeight="false" outlineLevel="0" collapsed="false">
      <c r="D921" s="111"/>
    </row>
    <row r="922" customFormat="false" ht="12.75" hidden="false" customHeight="false" outlineLevel="0" collapsed="false">
      <c r="D922" s="111"/>
    </row>
    <row r="923" customFormat="false" ht="12.75" hidden="false" customHeight="false" outlineLevel="0" collapsed="false">
      <c r="D923" s="111"/>
    </row>
    <row r="924" customFormat="false" ht="12.75" hidden="false" customHeight="false" outlineLevel="0" collapsed="false">
      <c r="D924" s="111"/>
    </row>
    <row r="925" customFormat="false" ht="12.75" hidden="false" customHeight="false" outlineLevel="0" collapsed="false">
      <c r="D925" s="111"/>
    </row>
    <row r="926" customFormat="false" ht="12.75" hidden="false" customHeight="false" outlineLevel="0" collapsed="false">
      <c r="D926" s="111"/>
    </row>
    <row r="927" customFormat="false" ht="12.75" hidden="false" customHeight="false" outlineLevel="0" collapsed="false">
      <c r="D927" s="111"/>
    </row>
    <row r="928" customFormat="false" ht="12.75" hidden="false" customHeight="false" outlineLevel="0" collapsed="false">
      <c r="D928" s="111"/>
    </row>
    <row r="929" customFormat="false" ht="12.75" hidden="false" customHeight="false" outlineLevel="0" collapsed="false">
      <c r="D929" s="111"/>
    </row>
    <row r="930" customFormat="false" ht="12.75" hidden="false" customHeight="false" outlineLevel="0" collapsed="false">
      <c r="D930" s="111"/>
    </row>
    <row r="931" customFormat="false" ht="12.75" hidden="false" customHeight="false" outlineLevel="0" collapsed="false">
      <c r="D931" s="111"/>
    </row>
    <row r="932" customFormat="false" ht="12.75" hidden="false" customHeight="false" outlineLevel="0" collapsed="false">
      <c r="D932" s="111"/>
    </row>
    <row r="933" customFormat="false" ht="12.75" hidden="false" customHeight="false" outlineLevel="0" collapsed="false">
      <c r="D933" s="111"/>
    </row>
    <row r="934" customFormat="false" ht="12.75" hidden="false" customHeight="false" outlineLevel="0" collapsed="false">
      <c r="D934" s="111"/>
    </row>
    <row r="935" customFormat="false" ht="12.75" hidden="false" customHeight="false" outlineLevel="0" collapsed="false">
      <c r="D935" s="111"/>
    </row>
    <row r="936" customFormat="false" ht="12.75" hidden="false" customHeight="false" outlineLevel="0" collapsed="false">
      <c r="D936" s="111"/>
    </row>
    <row r="937" customFormat="false" ht="12.75" hidden="false" customHeight="false" outlineLevel="0" collapsed="false">
      <c r="D937" s="111"/>
    </row>
    <row r="938" customFormat="false" ht="12.75" hidden="false" customHeight="false" outlineLevel="0" collapsed="false">
      <c r="D938" s="111"/>
    </row>
    <row r="939" customFormat="false" ht="12.75" hidden="false" customHeight="false" outlineLevel="0" collapsed="false">
      <c r="D939" s="111"/>
    </row>
    <row r="940" customFormat="false" ht="12.75" hidden="false" customHeight="false" outlineLevel="0" collapsed="false">
      <c r="D940" s="111"/>
    </row>
    <row r="941" customFormat="false" ht="12.75" hidden="false" customHeight="false" outlineLevel="0" collapsed="false">
      <c r="D941" s="111"/>
    </row>
    <row r="942" customFormat="false" ht="12.75" hidden="false" customHeight="false" outlineLevel="0" collapsed="false">
      <c r="D942" s="111"/>
    </row>
    <row r="943" customFormat="false" ht="12.75" hidden="false" customHeight="false" outlineLevel="0" collapsed="false">
      <c r="D943" s="111"/>
    </row>
    <row r="944" customFormat="false" ht="12.75" hidden="false" customHeight="false" outlineLevel="0" collapsed="false">
      <c r="D944" s="111"/>
    </row>
    <row r="945" customFormat="false" ht="12.75" hidden="false" customHeight="false" outlineLevel="0" collapsed="false">
      <c r="D945" s="111"/>
    </row>
    <row r="946" customFormat="false" ht="12.75" hidden="false" customHeight="false" outlineLevel="0" collapsed="false">
      <c r="D946" s="111"/>
    </row>
    <row r="947" customFormat="false" ht="12.75" hidden="false" customHeight="false" outlineLevel="0" collapsed="false">
      <c r="D947" s="111"/>
    </row>
    <row r="948" customFormat="false" ht="12.75" hidden="false" customHeight="false" outlineLevel="0" collapsed="false">
      <c r="D948" s="111"/>
    </row>
    <row r="949" customFormat="false" ht="12.75" hidden="false" customHeight="false" outlineLevel="0" collapsed="false">
      <c r="D949" s="111"/>
    </row>
    <row r="950" customFormat="false" ht="12.75" hidden="false" customHeight="false" outlineLevel="0" collapsed="false">
      <c r="D950" s="111"/>
    </row>
    <row r="951" customFormat="false" ht="12.75" hidden="false" customHeight="false" outlineLevel="0" collapsed="false">
      <c r="D951" s="111"/>
    </row>
    <row r="952" customFormat="false" ht="12.75" hidden="false" customHeight="false" outlineLevel="0" collapsed="false">
      <c r="D952" s="111"/>
    </row>
    <row r="953" customFormat="false" ht="12.75" hidden="false" customHeight="false" outlineLevel="0" collapsed="false">
      <c r="D953" s="111"/>
    </row>
    <row r="954" customFormat="false" ht="12.75" hidden="false" customHeight="false" outlineLevel="0" collapsed="false">
      <c r="D954" s="111"/>
    </row>
    <row r="955" customFormat="false" ht="12.75" hidden="false" customHeight="false" outlineLevel="0" collapsed="false">
      <c r="D955" s="111"/>
    </row>
    <row r="956" customFormat="false" ht="12.75" hidden="false" customHeight="false" outlineLevel="0" collapsed="false">
      <c r="D956" s="111"/>
    </row>
    <row r="957" customFormat="false" ht="12.75" hidden="false" customHeight="false" outlineLevel="0" collapsed="false">
      <c r="D957" s="111"/>
    </row>
    <row r="958" customFormat="false" ht="12.75" hidden="false" customHeight="false" outlineLevel="0" collapsed="false">
      <c r="D958" s="111"/>
    </row>
    <row r="959" customFormat="false" ht="12.75" hidden="false" customHeight="false" outlineLevel="0" collapsed="false">
      <c r="D959" s="111"/>
    </row>
    <row r="960" customFormat="false" ht="12.75" hidden="false" customHeight="false" outlineLevel="0" collapsed="false">
      <c r="D960" s="111"/>
    </row>
    <row r="961" customFormat="false" ht="12.75" hidden="false" customHeight="false" outlineLevel="0" collapsed="false">
      <c r="D961" s="111"/>
    </row>
    <row r="962" customFormat="false" ht="12.75" hidden="false" customHeight="false" outlineLevel="0" collapsed="false">
      <c r="D962" s="111"/>
    </row>
    <row r="963" customFormat="false" ht="12.75" hidden="false" customHeight="false" outlineLevel="0" collapsed="false">
      <c r="D963" s="111"/>
    </row>
    <row r="964" customFormat="false" ht="12.75" hidden="false" customHeight="false" outlineLevel="0" collapsed="false">
      <c r="D964" s="111"/>
    </row>
    <row r="965" customFormat="false" ht="12.75" hidden="false" customHeight="false" outlineLevel="0" collapsed="false">
      <c r="D965" s="111"/>
    </row>
    <row r="966" customFormat="false" ht="12.75" hidden="false" customHeight="false" outlineLevel="0" collapsed="false">
      <c r="D966" s="111"/>
    </row>
    <row r="967" customFormat="false" ht="12.75" hidden="false" customHeight="false" outlineLevel="0" collapsed="false">
      <c r="D967" s="111"/>
    </row>
    <row r="968" customFormat="false" ht="12.75" hidden="false" customHeight="false" outlineLevel="0" collapsed="false">
      <c r="D968" s="111"/>
    </row>
    <row r="969" customFormat="false" ht="12.75" hidden="false" customHeight="false" outlineLevel="0" collapsed="false">
      <c r="D969" s="111"/>
    </row>
    <row r="970" customFormat="false" ht="12.75" hidden="false" customHeight="false" outlineLevel="0" collapsed="false">
      <c r="D970" s="111"/>
    </row>
    <row r="971" customFormat="false" ht="12.75" hidden="false" customHeight="false" outlineLevel="0" collapsed="false">
      <c r="D971" s="111"/>
    </row>
    <row r="972" customFormat="false" ht="12.75" hidden="false" customHeight="false" outlineLevel="0" collapsed="false">
      <c r="D972" s="111"/>
    </row>
    <row r="973" customFormat="false" ht="12.75" hidden="false" customHeight="false" outlineLevel="0" collapsed="false">
      <c r="D973" s="111"/>
    </row>
    <row r="974" customFormat="false" ht="12.75" hidden="false" customHeight="false" outlineLevel="0" collapsed="false">
      <c r="D974" s="111"/>
    </row>
    <row r="975" customFormat="false" ht="12.75" hidden="false" customHeight="false" outlineLevel="0" collapsed="false">
      <c r="D975" s="111"/>
    </row>
    <row r="976" customFormat="false" ht="12.75" hidden="false" customHeight="false" outlineLevel="0" collapsed="false">
      <c r="D976" s="111"/>
    </row>
    <row r="977" customFormat="false" ht="12.75" hidden="false" customHeight="false" outlineLevel="0" collapsed="false">
      <c r="D977" s="111"/>
    </row>
    <row r="978" customFormat="false" ht="12.75" hidden="false" customHeight="false" outlineLevel="0" collapsed="false">
      <c r="D978" s="111"/>
    </row>
    <row r="979" customFormat="false" ht="12.75" hidden="false" customHeight="false" outlineLevel="0" collapsed="false">
      <c r="D979" s="111"/>
    </row>
    <row r="980" customFormat="false" ht="12.75" hidden="false" customHeight="false" outlineLevel="0" collapsed="false">
      <c r="D980" s="111"/>
    </row>
    <row r="981" customFormat="false" ht="12.75" hidden="false" customHeight="false" outlineLevel="0" collapsed="false">
      <c r="D981" s="111"/>
    </row>
    <row r="982" customFormat="false" ht="12.75" hidden="false" customHeight="false" outlineLevel="0" collapsed="false">
      <c r="D982" s="111"/>
    </row>
    <row r="983" customFormat="false" ht="12.75" hidden="false" customHeight="false" outlineLevel="0" collapsed="false">
      <c r="D983" s="111"/>
    </row>
    <row r="984" customFormat="false" ht="12.75" hidden="false" customHeight="false" outlineLevel="0" collapsed="false">
      <c r="D984" s="111"/>
    </row>
    <row r="985" customFormat="false" ht="12.75" hidden="false" customHeight="false" outlineLevel="0" collapsed="false">
      <c r="D985" s="111"/>
    </row>
    <row r="986" customFormat="false" ht="12.75" hidden="false" customHeight="false" outlineLevel="0" collapsed="false">
      <c r="D986" s="111"/>
    </row>
    <row r="987" customFormat="false" ht="12.75" hidden="false" customHeight="false" outlineLevel="0" collapsed="false">
      <c r="D987" s="111"/>
    </row>
    <row r="988" customFormat="false" ht="12.75" hidden="false" customHeight="false" outlineLevel="0" collapsed="false">
      <c r="D988" s="111"/>
    </row>
    <row r="989" customFormat="false" ht="12.75" hidden="false" customHeight="false" outlineLevel="0" collapsed="false">
      <c r="D989" s="111"/>
    </row>
    <row r="990" customFormat="false" ht="12.75" hidden="false" customHeight="false" outlineLevel="0" collapsed="false">
      <c r="D990" s="111"/>
    </row>
    <row r="991" customFormat="false" ht="12.75" hidden="false" customHeight="false" outlineLevel="0" collapsed="false">
      <c r="D991" s="111"/>
    </row>
    <row r="992" customFormat="false" ht="12.75" hidden="false" customHeight="false" outlineLevel="0" collapsed="false">
      <c r="D992" s="111"/>
    </row>
    <row r="993" customFormat="false" ht="12.75" hidden="false" customHeight="false" outlineLevel="0" collapsed="false">
      <c r="D993" s="111"/>
    </row>
    <row r="994" customFormat="false" ht="12.75" hidden="false" customHeight="false" outlineLevel="0" collapsed="false">
      <c r="D994" s="111"/>
    </row>
    <row r="995" customFormat="false" ht="12.75" hidden="false" customHeight="false" outlineLevel="0" collapsed="false">
      <c r="D995" s="111"/>
    </row>
    <row r="996" customFormat="false" ht="12.75" hidden="false" customHeight="false" outlineLevel="0" collapsed="false">
      <c r="D996" s="111"/>
    </row>
    <row r="997" customFormat="false" ht="12.75" hidden="false" customHeight="false" outlineLevel="0" collapsed="false">
      <c r="D997" s="111"/>
    </row>
    <row r="998" customFormat="false" ht="12.75" hidden="false" customHeight="false" outlineLevel="0" collapsed="false">
      <c r="D998" s="111"/>
    </row>
    <row r="999" customFormat="false" ht="12.75" hidden="false" customHeight="false" outlineLevel="0" collapsed="false">
      <c r="D999" s="111"/>
    </row>
    <row r="1000" customFormat="false" ht="12.75" hidden="false" customHeight="false" outlineLevel="0" collapsed="false">
      <c r="D1000" s="111"/>
    </row>
    <row r="1001" customFormat="false" ht="12.75" hidden="false" customHeight="false" outlineLevel="0" collapsed="false">
      <c r="D1001" s="111"/>
    </row>
    <row r="1002" customFormat="false" ht="12.75" hidden="false" customHeight="false" outlineLevel="0" collapsed="false">
      <c r="D1002" s="111"/>
    </row>
    <row r="1003" customFormat="false" ht="12.75" hidden="false" customHeight="false" outlineLevel="0" collapsed="false">
      <c r="D1003" s="111"/>
    </row>
    <row r="1004" customFormat="false" ht="12.75" hidden="false" customHeight="false" outlineLevel="0" collapsed="false">
      <c r="D1004" s="111"/>
    </row>
    <row r="1005" customFormat="false" ht="12.75" hidden="false" customHeight="false" outlineLevel="0" collapsed="false">
      <c r="D1005" s="111"/>
    </row>
    <row r="1006" customFormat="false" ht="12.75" hidden="false" customHeight="false" outlineLevel="0" collapsed="false">
      <c r="D1006" s="111"/>
    </row>
    <row r="1007" customFormat="false" ht="12.75" hidden="false" customHeight="false" outlineLevel="0" collapsed="false">
      <c r="D1007" s="111"/>
    </row>
    <row r="1008" customFormat="false" ht="12.75" hidden="false" customHeight="false" outlineLevel="0" collapsed="false">
      <c r="D1008" s="111"/>
    </row>
    <row r="1009" customFormat="false" ht="12.75" hidden="false" customHeight="false" outlineLevel="0" collapsed="false">
      <c r="D1009" s="111"/>
    </row>
    <row r="1010" customFormat="false" ht="12.75" hidden="false" customHeight="false" outlineLevel="0" collapsed="false">
      <c r="D1010" s="111"/>
    </row>
    <row r="1011" customFormat="false" ht="12.75" hidden="false" customHeight="false" outlineLevel="0" collapsed="false">
      <c r="D1011" s="111"/>
    </row>
    <row r="1012" customFormat="false" ht="12.75" hidden="false" customHeight="false" outlineLevel="0" collapsed="false">
      <c r="D1012" s="111"/>
    </row>
    <row r="1013" customFormat="false" ht="12.75" hidden="false" customHeight="false" outlineLevel="0" collapsed="false">
      <c r="D1013" s="111"/>
    </row>
    <row r="1014" customFormat="false" ht="12.75" hidden="false" customHeight="false" outlineLevel="0" collapsed="false">
      <c r="D1014" s="111"/>
    </row>
    <row r="1015" customFormat="false" ht="12.75" hidden="false" customHeight="false" outlineLevel="0" collapsed="false">
      <c r="D1015" s="111"/>
    </row>
    <row r="1016" customFormat="false" ht="12.75" hidden="false" customHeight="false" outlineLevel="0" collapsed="false">
      <c r="D1016" s="111"/>
    </row>
    <row r="1017" customFormat="false" ht="12.75" hidden="false" customHeight="false" outlineLevel="0" collapsed="false">
      <c r="D1017" s="111"/>
    </row>
    <row r="1018" customFormat="false" ht="12.75" hidden="false" customHeight="false" outlineLevel="0" collapsed="false">
      <c r="D1018" s="111"/>
    </row>
    <row r="1019" customFormat="false" ht="12.75" hidden="false" customHeight="false" outlineLevel="0" collapsed="false">
      <c r="D1019" s="111"/>
    </row>
    <row r="1020" customFormat="false" ht="12.75" hidden="false" customHeight="false" outlineLevel="0" collapsed="false">
      <c r="D1020" s="111"/>
    </row>
    <row r="1021" customFormat="false" ht="12.75" hidden="false" customHeight="false" outlineLevel="0" collapsed="false">
      <c r="D1021" s="111"/>
    </row>
    <row r="1022" customFormat="false" ht="12.75" hidden="false" customHeight="false" outlineLevel="0" collapsed="false">
      <c r="D1022" s="111"/>
    </row>
    <row r="1023" customFormat="false" ht="12.75" hidden="false" customHeight="false" outlineLevel="0" collapsed="false">
      <c r="D1023" s="111"/>
    </row>
    <row r="1024" customFormat="false" ht="12.75" hidden="false" customHeight="false" outlineLevel="0" collapsed="false">
      <c r="D1024" s="111"/>
    </row>
    <row r="1025" customFormat="false" ht="12.75" hidden="false" customHeight="false" outlineLevel="0" collapsed="false">
      <c r="D1025" s="111"/>
    </row>
    <row r="1026" customFormat="false" ht="12.75" hidden="false" customHeight="false" outlineLevel="0" collapsed="false">
      <c r="D1026" s="111"/>
    </row>
    <row r="1027" customFormat="false" ht="12.75" hidden="false" customHeight="false" outlineLevel="0" collapsed="false">
      <c r="D1027" s="111"/>
    </row>
    <row r="1028" customFormat="false" ht="12.75" hidden="false" customHeight="false" outlineLevel="0" collapsed="false">
      <c r="D1028" s="111"/>
    </row>
    <row r="1029" customFormat="false" ht="12.75" hidden="false" customHeight="false" outlineLevel="0" collapsed="false">
      <c r="D1029" s="111"/>
    </row>
    <row r="1030" customFormat="false" ht="12.75" hidden="false" customHeight="false" outlineLevel="0" collapsed="false">
      <c r="D1030" s="111"/>
    </row>
    <row r="1031" customFormat="false" ht="12.75" hidden="false" customHeight="false" outlineLevel="0" collapsed="false">
      <c r="D1031" s="111"/>
    </row>
    <row r="1032" customFormat="false" ht="12.75" hidden="false" customHeight="false" outlineLevel="0" collapsed="false">
      <c r="D1032" s="111"/>
    </row>
    <row r="1033" customFormat="false" ht="12.75" hidden="false" customHeight="false" outlineLevel="0" collapsed="false">
      <c r="D1033" s="111"/>
    </row>
    <row r="1034" customFormat="false" ht="12.75" hidden="false" customHeight="false" outlineLevel="0" collapsed="false">
      <c r="D1034" s="111"/>
    </row>
    <row r="1035" customFormat="false" ht="12.75" hidden="false" customHeight="false" outlineLevel="0" collapsed="false">
      <c r="D1035" s="111"/>
    </row>
    <row r="1036" customFormat="false" ht="12.75" hidden="false" customHeight="false" outlineLevel="0" collapsed="false">
      <c r="D1036" s="111"/>
    </row>
    <row r="1037" customFormat="false" ht="12.75" hidden="false" customHeight="false" outlineLevel="0" collapsed="false">
      <c r="D1037" s="111"/>
    </row>
    <row r="1038" customFormat="false" ht="12.75" hidden="false" customHeight="false" outlineLevel="0" collapsed="false">
      <c r="D1038" s="111"/>
    </row>
    <row r="1039" customFormat="false" ht="12.75" hidden="false" customHeight="false" outlineLevel="0" collapsed="false">
      <c r="D1039" s="111"/>
    </row>
    <row r="1040" customFormat="false" ht="12.75" hidden="false" customHeight="false" outlineLevel="0" collapsed="false">
      <c r="D1040" s="111"/>
    </row>
    <row r="1041" customFormat="false" ht="12.75" hidden="false" customHeight="false" outlineLevel="0" collapsed="false">
      <c r="D1041" s="111"/>
    </row>
    <row r="1042" customFormat="false" ht="12.75" hidden="false" customHeight="false" outlineLevel="0" collapsed="false">
      <c r="D1042" s="111"/>
    </row>
    <row r="1043" customFormat="false" ht="12.75" hidden="false" customHeight="false" outlineLevel="0" collapsed="false">
      <c r="D1043" s="111"/>
    </row>
    <row r="1044" customFormat="false" ht="12.75" hidden="false" customHeight="false" outlineLevel="0" collapsed="false">
      <c r="D1044" s="111"/>
    </row>
    <row r="1045" customFormat="false" ht="12.75" hidden="false" customHeight="false" outlineLevel="0" collapsed="false">
      <c r="D1045" s="111"/>
    </row>
    <row r="1046" customFormat="false" ht="12.75" hidden="false" customHeight="false" outlineLevel="0" collapsed="false">
      <c r="D1046" s="111"/>
    </row>
    <row r="1047" customFormat="false" ht="12.75" hidden="false" customHeight="false" outlineLevel="0" collapsed="false">
      <c r="D1047" s="111"/>
    </row>
    <row r="1048" customFormat="false" ht="12.75" hidden="false" customHeight="false" outlineLevel="0" collapsed="false">
      <c r="D1048" s="111"/>
    </row>
    <row r="1049" customFormat="false" ht="12.75" hidden="false" customHeight="false" outlineLevel="0" collapsed="false">
      <c r="D1049" s="111"/>
    </row>
    <row r="1050" customFormat="false" ht="12.75" hidden="false" customHeight="false" outlineLevel="0" collapsed="false">
      <c r="D1050" s="111"/>
    </row>
    <row r="1051" customFormat="false" ht="12.75" hidden="false" customHeight="false" outlineLevel="0" collapsed="false">
      <c r="D1051" s="111"/>
    </row>
    <row r="1052" customFormat="false" ht="12.75" hidden="false" customHeight="false" outlineLevel="0" collapsed="false">
      <c r="D1052" s="111"/>
    </row>
    <row r="1053" customFormat="false" ht="12.75" hidden="false" customHeight="false" outlineLevel="0" collapsed="false">
      <c r="D1053" s="111"/>
    </row>
    <row r="1054" customFormat="false" ht="12.75" hidden="false" customHeight="false" outlineLevel="0" collapsed="false">
      <c r="D1054" s="111"/>
    </row>
    <row r="1055" customFormat="false" ht="12.75" hidden="false" customHeight="false" outlineLevel="0" collapsed="false">
      <c r="D1055" s="111"/>
    </row>
    <row r="1056" customFormat="false" ht="12.75" hidden="false" customHeight="false" outlineLevel="0" collapsed="false">
      <c r="D1056" s="111"/>
    </row>
    <row r="1057" customFormat="false" ht="12.75" hidden="false" customHeight="false" outlineLevel="0" collapsed="false">
      <c r="D1057" s="111"/>
    </row>
    <row r="1058" customFormat="false" ht="12.75" hidden="false" customHeight="false" outlineLevel="0" collapsed="false">
      <c r="D1058" s="111"/>
    </row>
    <row r="1059" customFormat="false" ht="12.75" hidden="false" customHeight="false" outlineLevel="0" collapsed="false">
      <c r="D1059" s="111"/>
    </row>
    <row r="1060" customFormat="false" ht="12.75" hidden="false" customHeight="false" outlineLevel="0" collapsed="false">
      <c r="D1060" s="111"/>
    </row>
    <row r="1061" customFormat="false" ht="12.75" hidden="false" customHeight="false" outlineLevel="0" collapsed="false">
      <c r="D1061" s="111"/>
    </row>
    <row r="1062" customFormat="false" ht="12.75" hidden="false" customHeight="false" outlineLevel="0" collapsed="false">
      <c r="D1062" s="111"/>
    </row>
    <row r="1063" customFormat="false" ht="12.75" hidden="false" customHeight="false" outlineLevel="0" collapsed="false">
      <c r="D1063" s="111"/>
    </row>
    <row r="1064" customFormat="false" ht="12.75" hidden="false" customHeight="false" outlineLevel="0" collapsed="false">
      <c r="D1064" s="111"/>
    </row>
    <row r="1065" customFormat="false" ht="12.75" hidden="false" customHeight="false" outlineLevel="0" collapsed="false">
      <c r="D1065" s="111"/>
    </row>
    <row r="1066" customFormat="false" ht="12.75" hidden="false" customHeight="false" outlineLevel="0" collapsed="false">
      <c r="D1066" s="111"/>
    </row>
    <row r="1067" customFormat="false" ht="12.75" hidden="false" customHeight="false" outlineLevel="0" collapsed="false">
      <c r="D1067" s="111"/>
    </row>
    <row r="1068" customFormat="false" ht="12.75" hidden="false" customHeight="false" outlineLevel="0" collapsed="false">
      <c r="D1068" s="111"/>
    </row>
    <row r="1069" customFormat="false" ht="12.75" hidden="false" customHeight="false" outlineLevel="0" collapsed="false">
      <c r="D1069" s="111"/>
    </row>
    <row r="1070" customFormat="false" ht="12.75" hidden="false" customHeight="false" outlineLevel="0" collapsed="false">
      <c r="D1070" s="111"/>
    </row>
    <row r="1071" customFormat="false" ht="12.75" hidden="false" customHeight="false" outlineLevel="0" collapsed="false">
      <c r="D1071" s="111"/>
    </row>
    <row r="1072" customFormat="false" ht="12.75" hidden="false" customHeight="false" outlineLevel="0" collapsed="false">
      <c r="D1072" s="111"/>
    </row>
    <row r="1073" customFormat="false" ht="12.75" hidden="false" customHeight="false" outlineLevel="0" collapsed="false">
      <c r="D1073" s="111"/>
    </row>
    <row r="1074" customFormat="false" ht="12.75" hidden="false" customHeight="false" outlineLevel="0" collapsed="false">
      <c r="D1074" s="111"/>
    </row>
    <row r="1075" customFormat="false" ht="12.75" hidden="false" customHeight="false" outlineLevel="0" collapsed="false">
      <c r="D1075" s="111"/>
    </row>
    <row r="1076" customFormat="false" ht="12.75" hidden="false" customHeight="false" outlineLevel="0" collapsed="false">
      <c r="D1076" s="111"/>
    </row>
    <row r="1077" customFormat="false" ht="12.75" hidden="false" customHeight="false" outlineLevel="0" collapsed="false">
      <c r="D1077" s="111"/>
    </row>
    <row r="1078" customFormat="false" ht="12.75" hidden="false" customHeight="false" outlineLevel="0" collapsed="false">
      <c r="D1078" s="111"/>
    </row>
    <row r="1079" customFormat="false" ht="12.75" hidden="false" customHeight="false" outlineLevel="0" collapsed="false">
      <c r="D1079" s="111"/>
    </row>
    <row r="1080" customFormat="false" ht="12.75" hidden="false" customHeight="false" outlineLevel="0" collapsed="false">
      <c r="D1080" s="111"/>
    </row>
    <row r="1081" customFormat="false" ht="12.75" hidden="false" customHeight="false" outlineLevel="0" collapsed="false">
      <c r="D1081" s="111"/>
    </row>
    <row r="1082" customFormat="false" ht="12.75" hidden="false" customHeight="false" outlineLevel="0" collapsed="false">
      <c r="D1082" s="111"/>
    </row>
    <row r="1083" customFormat="false" ht="12.75" hidden="false" customHeight="false" outlineLevel="0" collapsed="false">
      <c r="D1083" s="111"/>
    </row>
    <row r="1084" customFormat="false" ht="12.75" hidden="false" customHeight="false" outlineLevel="0" collapsed="false">
      <c r="D1084" s="111"/>
    </row>
    <row r="1085" customFormat="false" ht="12.75" hidden="false" customHeight="false" outlineLevel="0" collapsed="false">
      <c r="D1085" s="111"/>
    </row>
    <row r="1086" customFormat="false" ht="12.75" hidden="false" customHeight="false" outlineLevel="0" collapsed="false">
      <c r="D1086" s="111"/>
    </row>
    <row r="1087" customFormat="false" ht="12.75" hidden="false" customHeight="false" outlineLevel="0" collapsed="false">
      <c r="D1087" s="111"/>
    </row>
    <row r="1088" customFormat="false" ht="12.75" hidden="false" customHeight="false" outlineLevel="0" collapsed="false">
      <c r="D1088" s="111"/>
    </row>
    <row r="1089" customFormat="false" ht="12.75" hidden="false" customHeight="false" outlineLevel="0" collapsed="false">
      <c r="D1089" s="111"/>
    </row>
    <row r="1090" customFormat="false" ht="12.75" hidden="false" customHeight="false" outlineLevel="0" collapsed="false">
      <c r="D1090" s="111"/>
    </row>
    <row r="1091" customFormat="false" ht="12.75" hidden="false" customHeight="false" outlineLevel="0" collapsed="false">
      <c r="D1091" s="111"/>
    </row>
    <row r="1092" customFormat="false" ht="12.75" hidden="false" customHeight="false" outlineLevel="0" collapsed="false">
      <c r="D1092" s="111"/>
    </row>
    <row r="1093" customFormat="false" ht="12.75" hidden="false" customHeight="false" outlineLevel="0" collapsed="false">
      <c r="D1093" s="111"/>
    </row>
    <row r="1094" customFormat="false" ht="12.75" hidden="false" customHeight="false" outlineLevel="0" collapsed="false">
      <c r="D1094" s="111"/>
    </row>
    <row r="1095" customFormat="false" ht="12.75" hidden="false" customHeight="false" outlineLevel="0" collapsed="false">
      <c r="D1095" s="111"/>
    </row>
    <row r="1096" customFormat="false" ht="12.75" hidden="false" customHeight="false" outlineLevel="0" collapsed="false">
      <c r="D1096" s="111"/>
    </row>
    <row r="1097" customFormat="false" ht="12.75" hidden="false" customHeight="false" outlineLevel="0" collapsed="false">
      <c r="D1097" s="111"/>
    </row>
    <row r="1098" customFormat="false" ht="12.75" hidden="false" customHeight="false" outlineLevel="0" collapsed="false">
      <c r="D1098" s="111"/>
    </row>
    <row r="1099" customFormat="false" ht="12.75" hidden="false" customHeight="false" outlineLevel="0" collapsed="false">
      <c r="D1099" s="111"/>
    </row>
    <row r="1100" customFormat="false" ht="12.75" hidden="false" customHeight="false" outlineLevel="0" collapsed="false">
      <c r="D1100" s="111"/>
    </row>
    <row r="1101" customFormat="false" ht="12.75" hidden="false" customHeight="false" outlineLevel="0" collapsed="false">
      <c r="D1101" s="111"/>
    </row>
    <row r="1102" customFormat="false" ht="12.75" hidden="false" customHeight="false" outlineLevel="0" collapsed="false">
      <c r="D1102" s="111"/>
    </row>
    <row r="1103" customFormat="false" ht="12.75" hidden="false" customHeight="false" outlineLevel="0" collapsed="false">
      <c r="D1103" s="111"/>
    </row>
    <row r="1104" customFormat="false" ht="12.75" hidden="false" customHeight="false" outlineLevel="0" collapsed="false">
      <c r="D1104" s="111"/>
    </row>
    <row r="1105" customFormat="false" ht="12.75" hidden="false" customHeight="false" outlineLevel="0" collapsed="false">
      <c r="D1105" s="111"/>
    </row>
    <row r="1106" customFormat="false" ht="12.75" hidden="false" customHeight="false" outlineLevel="0" collapsed="false">
      <c r="D1106" s="111"/>
    </row>
    <row r="1107" customFormat="false" ht="12.75" hidden="false" customHeight="false" outlineLevel="0" collapsed="false">
      <c r="D1107" s="111"/>
    </row>
    <row r="1108" customFormat="false" ht="12.75" hidden="false" customHeight="false" outlineLevel="0" collapsed="false">
      <c r="D1108" s="111"/>
    </row>
    <row r="1109" customFormat="false" ht="12.75" hidden="false" customHeight="false" outlineLevel="0" collapsed="false">
      <c r="D1109" s="111"/>
    </row>
    <row r="1110" customFormat="false" ht="12.75" hidden="false" customHeight="false" outlineLevel="0" collapsed="false">
      <c r="D1110" s="111"/>
    </row>
    <row r="1111" customFormat="false" ht="12.75" hidden="false" customHeight="false" outlineLevel="0" collapsed="false">
      <c r="D1111" s="111"/>
    </row>
    <row r="1112" customFormat="false" ht="12.75" hidden="false" customHeight="false" outlineLevel="0" collapsed="false">
      <c r="D1112" s="111"/>
    </row>
    <row r="1113" customFormat="false" ht="12.75" hidden="false" customHeight="false" outlineLevel="0" collapsed="false">
      <c r="D1113" s="111"/>
    </row>
    <row r="1114" customFormat="false" ht="12.75" hidden="false" customHeight="false" outlineLevel="0" collapsed="false">
      <c r="D1114" s="111"/>
    </row>
    <row r="1115" customFormat="false" ht="12.75" hidden="false" customHeight="false" outlineLevel="0" collapsed="false">
      <c r="D1115" s="111"/>
    </row>
    <row r="1116" customFormat="false" ht="12.75" hidden="false" customHeight="false" outlineLevel="0" collapsed="false">
      <c r="D1116" s="111"/>
    </row>
    <row r="1117" customFormat="false" ht="12.75" hidden="false" customHeight="false" outlineLevel="0" collapsed="false">
      <c r="D1117" s="111"/>
    </row>
    <row r="1118" customFormat="false" ht="12.75" hidden="false" customHeight="false" outlineLevel="0" collapsed="false">
      <c r="D1118" s="111"/>
    </row>
    <row r="1119" customFormat="false" ht="12.75" hidden="false" customHeight="false" outlineLevel="0" collapsed="false">
      <c r="D1119" s="111"/>
    </row>
    <row r="1120" customFormat="false" ht="12.75" hidden="false" customHeight="false" outlineLevel="0" collapsed="false">
      <c r="D1120" s="111"/>
    </row>
    <row r="1121" customFormat="false" ht="12.75" hidden="false" customHeight="false" outlineLevel="0" collapsed="false">
      <c r="D1121" s="111"/>
    </row>
    <row r="1122" customFormat="false" ht="12.75" hidden="false" customHeight="false" outlineLevel="0" collapsed="false">
      <c r="D1122" s="111"/>
    </row>
    <row r="1123" customFormat="false" ht="12.75" hidden="false" customHeight="false" outlineLevel="0" collapsed="false">
      <c r="D1123" s="111"/>
    </row>
    <row r="1124" customFormat="false" ht="12.75" hidden="false" customHeight="false" outlineLevel="0" collapsed="false">
      <c r="D1124" s="111"/>
    </row>
    <row r="1125" customFormat="false" ht="12.75" hidden="false" customHeight="false" outlineLevel="0" collapsed="false">
      <c r="D1125" s="111"/>
    </row>
    <row r="1126" customFormat="false" ht="12.75" hidden="false" customHeight="false" outlineLevel="0" collapsed="false">
      <c r="D1126" s="111"/>
    </row>
    <row r="1127" customFormat="false" ht="12.75" hidden="false" customHeight="false" outlineLevel="0" collapsed="false">
      <c r="D1127" s="111"/>
    </row>
    <row r="1128" customFormat="false" ht="12.75" hidden="false" customHeight="false" outlineLevel="0" collapsed="false">
      <c r="D1128" s="111"/>
    </row>
    <row r="1129" customFormat="false" ht="12.75" hidden="false" customHeight="false" outlineLevel="0" collapsed="false">
      <c r="D1129" s="111"/>
    </row>
    <row r="1130" customFormat="false" ht="12.75" hidden="false" customHeight="false" outlineLevel="0" collapsed="false">
      <c r="D1130" s="111"/>
    </row>
    <row r="1131" customFormat="false" ht="12.75" hidden="false" customHeight="false" outlineLevel="0" collapsed="false">
      <c r="D1131" s="111"/>
    </row>
    <row r="1132" customFormat="false" ht="12.75" hidden="false" customHeight="false" outlineLevel="0" collapsed="false">
      <c r="D1132" s="111"/>
    </row>
    <row r="1133" customFormat="false" ht="12.75" hidden="false" customHeight="false" outlineLevel="0" collapsed="false">
      <c r="D1133" s="111"/>
    </row>
    <row r="1134" customFormat="false" ht="12.75" hidden="false" customHeight="false" outlineLevel="0" collapsed="false">
      <c r="D1134" s="111"/>
    </row>
    <row r="1135" customFormat="false" ht="12.75" hidden="false" customHeight="false" outlineLevel="0" collapsed="false">
      <c r="D1135" s="111"/>
    </row>
    <row r="1136" customFormat="false" ht="12.75" hidden="false" customHeight="false" outlineLevel="0" collapsed="false">
      <c r="D1136" s="111"/>
    </row>
    <row r="1137" customFormat="false" ht="12.75" hidden="false" customHeight="false" outlineLevel="0" collapsed="false">
      <c r="D1137" s="111"/>
    </row>
    <row r="1138" customFormat="false" ht="12.75" hidden="false" customHeight="false" outlineLevel="0" collapsed="false">
      <c r="D1138" s="111"/>
    </row>
    <row r="1139" customFormat="false" ht="12.75" hidden="false" customHeight="false" outlineLevel="0" collapsed="false">
      <c r="D1139" s="111"/>
    </row>
    <row r="1140" customFormat="false" ht="12.75" hidden="false" customHeight="false" outlineLevel="0" collapsed="false">
      <c r="D1140" s="111"/>
    </row>
    <row r="1141" customFormat="false" ht="12.75" hidden="false" customHeight="false" outlineLevel="0" collapsed="false">
      <c r="D1141" s="111"/>
    </row>
    <row r="1142" customFormat="false" ht="12.75" hidden="false" customHeight="false" outlineLevel="0" collapsed="false">
      <c r="D1142" s="111"/>
    </row>
    <row r="1143" customFormat="false" ht="12.75" hidden="false" customHeight="false" outlineLevel="0" collapsed="false">
      <c r="D1143" s="111"/>
    </row>
    <row r="1144" customFormat="false" ht="12.75" hidden="false" customHeight="false" outlineLevel="0" collapsed="false">
      <c r="D1144" s="111"/>
    </row>
    <row r="1145" customFormat="false" ht="12.75" hidden="false" customHeight="false" outlineLevel="0" collapsed="false">
      <c r="D1145" s="111"/>
    </row>
    <row r="1146" customFormat="false" ht="12.75" hidden="false" customHeight="false" outlineLevel="0" collapsed="false">
      <c r="D1146" s="111"/>
    </row>
    <row r="1147" customFormat="false" ht="12.75" hidden="false" customHeight="false" outlineLevel="0" collapsed="false">
      <c r="D1147" s="111"/>
    </row>
    <row r="1148" customFormat="false" ht="12.75" hidden="false" customHeight="false" outlineLevel="0" collapsed="false">
      <c r="D1148" s="111"/>
    </row>
    <row r="1149" customFormat="false" ht="12.75" hidden="false" customHeight="false" outlineLevel="0" collapsed="false">
      <c r="D1149" s="111"/>
    </row>
    <row r="1150" customFormat="false" ht="12.75" hidden="false" customHeight="false" outlineLevel="0" collapsed="false">
      <c r="D1150" s="111"/>
    </row>
    <row r="1151" customFormat="false" ht="12.75" hidden="false" customHeight="false" outlineLevel="0" collapsed="false">
      <c r="D1151" s="111"/>
    </row>
    <row r="1152" customFormat="false" ht="12.75" hidden="false" customHeight="false" outlineLevel="0" collapsed="false">
      <c r="D1152" s="111"/>
    </row>
    <row r="1153" customFormat="false" ht="12.75" hidden="false" customHeight="false" outlineLevel="0" collapsed="false">
      <c r="D1153" s="111"/>
    </row>
    <row r="1154" customFormat="false" ht="12.75" hidden="false" customHeight="false" outlineLevel="0" collapsed="false">
      <c r="D1154" s="111"/>
    </row>
    <row r="1155" customFormat="false" ht="12.75" hidden="false" customHeight="false" outlineLevel="0" collapsed="false">
      <c r="D1155" s="111"/>
    </row>
    <row r="1156" customFormat="false" ht="12.75" hidden="false" customHeight="false" outlineLevel="0" collapsed="false">
      <c r="D1156" s="111"/>
    </row>
    <row r="1157" customFormat="false" ht="12.75" hidden="false" customHeight="false" outlineLevel="0" collapsed="false">
      <c r="D1157" s="111"/>
    </row>
    <row r="1158" customFormat="false" ht="12.75" hidden="false" customHeight="false" outlineLevel="0" collapsed="false">
      <c r="D1158" s="111"/>
    </row>
    <row r="1159" customFormat="false" ht="12.75" hidden="false" customHeight="false" outlineLevel="0" collapsed="false">
      <c r="D1159" s="111"/>
    </row>
    <row r="1160" customFormat="false" ht="12.75" hidden="false" customHeight="false" outlineLevel="0" collapsed="false">
      <c r="D1160" s="111"/>
    </row>
    <row r="1161" customFormat="false" ht="12.75" hidden="false" customHeight="false" outlineLevel="0" collapsed="false">
      <c r="D1161" s="111"/>
    </row>
    <row r="1162" customFormat="false" ht="12.75" hidden="false" customHeight="false" outlineLevel="0" collapsed="false">
      <c r="D1162" s="111"/>
    </row>
    <row r="1163" customFormat="false" ht="12.75" hidden="false" customHeight="false" outlineLevel="0" collapsed="false">
      <c r="D1163" s="111"/>
    </row>
    <row r="1164" customFormat="false" ht="12.75" hidden="false" customHeight="false" outlineLevel="0" collapsed="false">
      <c r="D1164" s="111"/>
    </row>
    <row r="1165" customFormat="false" ht="12.75" hidden="false" customHeight="false" outlineLevel="0" collapsed="false">
      <c r="D1165" s="111"/>
    </row>
    <row r="1166" customFormat="false" ht="12.75" hidden="false" customHeight="false" outlineLevel="0" collapsed="false">
      <c r="D1166" s="111"/>
    </row>
    <row r="1167" customFormat="false" ht="12.75" hidden="false" customHeight="false" outlineLevel="0" collapsed="false">
      <c r="D1167" s="111"/>
    </row>
    <row r="1168" customFormat="false" ht="12.75" hidden="false" customHeight="false" outlineLevel="0" collapsed="false">
      <c r="D1168" s="111"/>
    </row>
    <row r="1169" customFormat="false" ht="12.75" hidden="false" customHeight="false" outlineLevel="0" collapsed="false">
      <c r="D1169" s="111"/>
    </row>
    <row r="1170" customFormat="false" ht="12.75" hidden="false" customHeight="false" outlineLevel="0" collapsed="false">
      <c r="D1170" s="111"/>
    </row>
    <row r="1171" customFormat="false" ht="12.75" hidden="false" customHeight="false" outlineLevel="0" collapsed="false">
      <c r="D1171" s="111"/>
    </row>
    <row r="1172" customFormat="false" ht="12.75" hidden="false" customHeight="false" outlineLevel="0" collapsed="false">
      <c r="D1172" s="111"/>
    </row>
    <row r="1173" customFormat="false" ht="12.75" hidden="false" customHeight="false" outlineLevel="0" collapsed="false">
      <c r="D1173" s="111"/>
    </row>
    <row r="1174" customFormat="false" ht="12.75" hidden="false" customHeight="false" outlineLevel="0" collapsed="false">
      <c r="D1174" s="111"/>
    </row>
    <row r="1175" customFormat="false" ht="12.75" hidden="false" customHeight="false" outlineLevel="0" collapsed="false">
      <c r="D1175" s="111"/>
    </row>
    <row r="1176" customFormat="false" ht="12.75" hidden="false" customHeight="false" outlineLevel="0" collapsed="false">
      <c r="D1176" s="111"/>
    </row>
    <row r="1177" customFormat="false" ht="12.75" hidden="false" customHeight="false" outlineLevel="0" collapsed="false">
      <c r="D1177" s="111"/>
    </row>
    <row r="1178" customFormat="false" ht="12.75" hidden="false" customHeight="false" outlineLevel="0" collapsed="false">
      <c r="D1178" s="111"/>
    </row>
    <row r="1179" customFormat="false" ht="12.75" hidden="false" customHeight="false" outlineLevel="0" collapsed="false">
      <c r="D1179" s="111"/>
    </row>
    <row r="1180" customFormat="false" ht="12.75" hidden="false" customHeight="false" outlineLevel="0" collapsed="false">
      <c r="D1180" s="111"/>
    </row>
    <row r="1181" customFormat="false" ht="12.75" hidden="false" customHeight="false" outlineLevel="0" collapsed="false">
      <c r="D1181" s="111"/>
    </row>
    <row r="1182" customFormat="false" ht="12.75" hidden="false" customHeight="false" outlineLevel="0" collapsed="false">
      <c r="D1182" s="111"/>
    </row>
    <row r="1183" customFormat="false" ht="12.75" hidden="false" customHeight="false" outlineLevel="0" collapsed="false">
      <c r="D1183" s="111"/>
    </row>
    <row r="1184" customFormat="false" ht="12.75" hidden="false" customHeight="false" outlineLevel="0" collapsed="false">
      <c r="D1184" s="111"/>
    </row>
    <row r="1185" customFormat="false" ht="12.75" hidden="false" customHeight="false" outlineLevel="0" collapsed="false">
      <c r="D1185" s="111"/>
    </row>
    <row r="1186" customFormat="false" ht="12.75" hidden="false" customHeight="false" outlineLevel="0" collapsed="false">
      <c r="D1186" s="111"/>
    </row>
    <row r="1187" customFormat="false" ht="12.75" hidden="false" customHeight="false" outlineLevel="0" collapsed="false">
      <c r="D1187" s="111"/>
    </row>
    <row r="1188" customFormat="false" ht="12.75" hidden="false" customHeight="false" outlineLevel="0" collapsed="false">
      <c r="D1188" s="111"/>
    </row>
    <row r="1189" customFormat="false" ht="12.75" hidden="false" customHeight="false" outlineLevel="0" collapsed="false">
      <c r="D1189" s="111"/>
    </row>
    <row r="1190" customFormat="false" ht="12.75" hidden="false" customHeight="false" outlineLevel="0" collapsed="false">
      <c r="D1190" s="111"/>
    </row>
    <row r="1191" customFormat="false" ht="12.75" hidden="false" customHeight="false" outlineLevel="0" collapsed="false">
      <c r="D1191" s="111"/>
    </row>
    <row r="1192" customFormat="false" ht="12.75" hidden="false" customHeight="false" outlineLevel="0" collapsed="false">
      <c r="D1192" s="111"/>
    </row>
    <row r="1193" customFormat="false" ht="12.75" hidden="false" customHeight="false" outlineLevel="0" collapsed="false">
      <c r="D1193" s="111"/>
    </row>
    <row r="1194" customFormat="false" ht="12.75" hidden="false" customHeight="false" outlineLevel="0" collapsed="false">
      <c r="D1194" s="111"/>
    </row>
    <row r="1195" customFormat="false" ht="12.75" hidden="false" customHeight="false" outlineLevel="0" collapsed="false">
      <c r="D1195" s="111"/>
    </row>
    <row r="1196" customFormat="false" ht="12.75" hidden="false" customHeight="false" outlineLevel="0" collapsed="false">
      <c r="D1196" s="111"/>
    </row>
    <row r="1197" customFormat="false" ht="12.75" hidden="false" customHeight="false" outlineLevel="0" collapsed="false">
      <c r="D1197" s="111"/>
    </row>
    <row r="1198" customFormat="false" ht="12.75" hidden="false" customHeight="false" outlineLevel="0" collapsed="false">
      <c r="D1198" s="111"/>
    </row>
    <row r="1199" customFormat="false" ht="12.75" hidden="false" customHeight="false" outlineLevel="0" collapsed="false">
      <c r="D1199" s="111"/>
    </row>
    <row r="1200" customFormat="false" ht="12.75" hidden="false" customHeight="false" outlineLevel="0" collapsed="false">
      <c r="D1200" s="111"/>
    </row>
    <row r="1201" customFormat="false" ht="12.75" hidden="false" customHeight="false" outlineLevel="0" collapsed="false">
      <c r="D1201" s="111"/>
    </row>
    <row r="1202" customFormat="false" ht="12.75" hidden="false" customHeight="false" outlineLevel="0" collapsed="false">
      <c r="D1202" s="111"/>
    </row>
    <row r="1203" customFormat="false" ht="12.75" hidden="false" customHeight="false" outlineLevel="0" collapsed="false">
      <c r="D1203" s="111"/>
    </row>
    <row r="1204" customFormat="false" ht="12.75" hidden="false" customHeight="false" outlineLevel="0" collapsed="false">
      <c r="D1204" s="111"/>
    </row>
    <row r="1205" customFormat="false" ht="12.75" hidden="false" customHeight="false" outlineLevel="0" collapsed="false">
      <c r="D1205" s="111"/>
    </row>
  </sheetData>
  <mergeCells count="31">
    <mergeCell ref="A1:G1"/>
    <mergeCell ref="C2:G2"/>
    <mergeCell ref="C3:G3"/>
    <mergeCell ref="C4:G4"/>
    <mergeCell ref="C10:G10"/>
    <mergeCell ref="C11:G11"/>
    <mergeCell ref="C15:G15"/>
    <mergeCell ref="C24:G24"/>
    <mergeCell ref="C48:G48"/>
    <mergeCell ref="C49:G49"/>
    <mergeCell ref="C52:G52"/>
    <mergeCell ref="C60:G60"/>
    <mergeCell ref="C61:G61"/>
    <mergeCell ref="C64:G64"/>
    <mergeCell ref="C65:G65"/>
    <mergeCell ref="C69:G69"/>
    <mergeCell ref="C70:G70"/>
    <mergeCell ref="C81:G81"/>
    <mergeCell ref="C106:G106"/>
    <mergeCell ref="C125:G125"/>
    <mergeCell ref="C128:G128"/>
    <mergeCell ref="C132:G132"/>
    <mergeCell ref="C141:G141"/>
    <mergeCell ref="C144:G144"/>
    <mergeCell ref="C148:G148"/>
    <mergeCell ref="C158:G158"/>
    <mergeCell ref="C179:G179"/>
    <mergeCell ref="C188:G188"/>
    <mergeCell ref="C194:G194"/>
    <mergeCell ref="C200:G200"/>
    <mergeCell ref="C202:G202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LibreOffice/6.3.1.2$Windows_X86_64 LibreOffice_project/b79626edf0065ac373bd1df5c28bd630b4424273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Radek Kubík</dc:creator>
  <dc:description/>
  <dc:language>cs-CZ</dc:language>
  <cp:lastModifiedBy/>
  <cp:lastPrinted>2019-03-19T12:27:02Z</cp:lastPrinted>
  <dcterms:modified xsi:type="dcterms:W3CDTF">2022-12-07T11:03:31Z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